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36" tabRatio="357" activeTab="0"/>
  </bookViews>
  <sheets>
    <sheet name="płytki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Sodra Polska</author>
  </authors>
  <commentList>
    <comment ref="F62" authorId="0">
      <text>
        <r>
          <rPr>
            <b/>
            <sz val="13"/>
            <rFont val="Tahoma"/>
            <family val="2"/>
          </rPr>
          <t>raczej 180 szt</t>
        </r>
      </text>
    </comment>
  </commentList>
</comments>
</file>

<file path=xl/sharedStrings.xml><?xml version="1.0" encoding="utf-8"?>
<sst xmlns="http://schemas.openxmlformats.org/spreadsheetml/2006/main" count="154" uniqueCount="35">
  <si>
    <t>Ordered</t>
  </si>
  <si>
    <t>pc/box</t>
  </si>
  <si>
    <t>Kg/box</t>
  </si>
  <si>
    <t>pc/pallet</t>
  </si>
  <si>
    <t>Kg/pallet</t>
  </si>
  <si>
    <t>x</t>
  </si>
  <si>
    <t>COMBI</t>
  </si>
  <si>
    <t>CONNECTION PLATE</t>
  </si>
  <si>
    <t>brak opcji</t>
  </si>
  <si>
    <t xml:space="preserve">nieopracowane </t>
  </si>
  <si>
    <t>nieopracowane</t>
  </si>
  <si>
    <t>Data:</t>
  </si>
  <si>
    <t>Transport Sodra</t>
  </si>
  <si>
    <t>LL10</t>
  </si>
  <si>
    <t>LL13</t>
  </si>
  <si>
    <t>LL20</t>
  </si>
  <si>
    <t>pc/m2</t>
  </si>
  <si>
    <t>m2/order</t>
  </si>
  <si>
    <t>kg/order</t>
  </si>
  <si>
    <t>pc/order</t>
  </si>
  <si>
    <t>dim</t>
  </si>
  <si>
    <t>Box</t>
  </si>
  <si>
    <t>Pallet</t>
  </si>
  <si>
    <t>1,0mm</t>
  </si>
  <si>
    <t>1,3mm</t>
  </si>
  <si>
    <t>SUM</t>
  </si>
  <si>
    <t>2,0mm</t>
  </si>
  <si>
    <t>Transport Customer</t>
  </si>
  <si>
    <t>Kontakt do zamówienia</t>
  </si>
  <si>
    <t>Grzegorz  Murawicz</t>
  </si>
  <si>
    <t>grzegorz.murawicz@sodra.pl</t>
  </si>
  <si>
    <t>sebastian.urbaniak@sodra.pl</t>
  </si>
  <si>
    <t>Sebastian Urbaniak</t>
  </si>
  <si>
    <t>Number of order Sodra Polska</t>
  </si>
  <si>
    <t>nr telefonu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</si>
</sst>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"/>
    <numFmt numFmtId="175" formatCode="dd/m/yyyy"/>
    <numFmt numFmtId="176" formatCode="0.0"/>
    <numFmt numFmtId="177" formatCode="0.000"/>
    <numFmt numFmtId="178" formatCode="#,##0\ [$€-1];[Red]\-#,##0\ [$€-1]"/>
    <numFmt numFmtId="179" formatCode="0.00000"/>
    <numFmt numFmtId="180" formatCode="0.00000000"/>
    <numFmt numFmtId="181" formatCode="0.0000000"/>
    <numFmt numFmtId="182" formatCode="0.00000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2.5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5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.5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0" fillId="37" borderId="16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36" borderId="14" xfId="0" applyNumberFormat="1" applyFill="1" applyBorder="1" applyAlignment="1">
      <alignment horizontal="center" vertical="center"/>
    </xf>
    <xf numFmtId="1" fontId="0" fillId="37" borderId="14" xfId="0" applyNumberFormat="1" applyFill="1" applyBorder="1" applyAlignment="1">
      <alignment horizontal="center" vertical="center"/>
    </xf>
    <xf numFmtId="1" fontId="0" fillId="37" borderId="12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" fontId="0" fillId="39" borderId="18" xfId="0" applyNumberForma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1" fontId="0" fillId="39" borderId="20" xfId="0" applyNumberFormat="1" applyFill="1" applyBorder="1" applyAlignment="1">
      <alignment horizontal="center" vertical="center"/>
    </xf>
    <xf numFmtId="1" fontId="0" fillId="39" borderId="21" xfId="0" applyNumberForma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1" fontId="0" fillId="36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" fontId="0" fillId="39" borderId="27" xfId="0" applyNumberForma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1" fontId="0" fillId="39" borderId="29" xfId="0" applyNumberFormat="1" applyFill="1" applyBorder="1" applyAlignment="1">
      <alignment horizontal="center" vertical="center"/>
    </xf>
    <xf numFmtId="1" fontId="0" fillId="36" borderId="28" xfId="0" applyNumberFormat="1" applyFill="1" applyBorder="1" applyAlignment="1">
      <alignment horizontal="center" vertical="center"/>
    </xf>
    <xf numFmtId="1" fontId="0" fillId="37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" fontId="0" fillId="37" borderId="31" xfId="0" applyNumberFormat="1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14" fontId="6" fillId="0" borderId="34" xfId="0" applyNumberFormat="1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17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40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1" fontId="0" fillId="37" borderId="39" xfId="0" applyNumberFormat="1" applyFill="1" applyBorder="1" applyAlignment="1">
      <alignment horizontal="center" vertical="center"/>
    </xf>
    <xf numFmtId="1" fontId="0" fillId="37" borderId="40" xfId="0" applyNumberFormat="1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2" fontId="0" fillId="43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2" fontId="0" fillId="43" borderId="14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43" borderId="39" xfId="0" applyFill="1" applyBorder="1" applyAlignment="1">
      <alignment horizontal="center"/>
    </xf>
    <xf numFmtId="2" fontId="0" fillId="43" borderId="39" xfId="0" applyNumberFormat="1" applyFill="1" applyBorder="1" applyAlignment="1">
      <alignment horizontal="center"/>
    </xf>
    <xf numFmtId="2" fontId="0" fillId="36" borderId="39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2" fontId="0" fillId="43" borderId="37" xfId="0" applyNumberFormat="1" applyFill="1" applyBorder="1" applyAlignment="1">
      <alignment horizontal="center"/>
    </xf>
    <xf numFmtId="2" fontId="0" fillId="36" borderId="37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2" fontId="0" fillId="43" borderId="12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35" xfId="0" applyFont="1" applyFill="1" applyBorder="1" applyAlignment="1">
      <alignment/>
    </xf>
    <xf numFmtId="0" fontId="1" fillId="41" borderId="45" xfId="0" applyFont="1" applyFill="1" applyBorder="1" applyAlignment="1">
      <alignment horizontal="center"/>
    </xf>
    <xf numFmtId="0" fontId="1" fillId="41" borderId="46" xfId="0" applyFont="1" applyFill="1" applyBorder="1" applyAlignment="1">
      <alignment horizontal="center"/>
    </xf>
    <xf numFmtId="0" fontId="1" fillId="44" borderId="47" xfId="0" applyFont="1" applyFill="1" applyBorder="1" applyAlignment="1">
      <alignment horizontal="center"/>
    </xf>
    <xf numFmtId="0" fontId="1" fillId="44" borderId="37" xfId="0" applyFont="1" applyFill="1" applyBorder="1" applyAlignment="1">
      <alignment horizontal="center"/>
    </xf>
    <xf numFmtId="0" fontId="1" fillId="40" borderId="0" xfId="0" applyFont="1" applyFill="1" applyBorder="1" applyAlignment="1">
      <alignment vertical="center"/>
    </xf>
    <xf numFmtId="1" fontId="1" fillId="40" borderId="0" xfId="0" applyNumberFormat="1" applyFont="1" applyFill="1" applyBorder="1" applyAlignment="1">
      <alignment vertical="center"/>
    </xf>
    <xf numFmtId="2" fontId="1" fillId="40" borderId="0" xfId="0" applyNumberFormat="1" applyFont="1" applyFill="1" applyBorder="1" applyAlignment="1">
      <alignment vertical="center"/>
    </xf>
    <xf numFmtId="0" fontId="0" fillId="45" borderId="47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45" borderId="50" xfId="0" applyFill="1" applyBorder="1" applyAlignment="1">
      <alignment horizontal="center" vertical="center"/>
    </xf>
    <xf numFmtId="0" fontId="0" fillId="45" borderId="37" xfId="0" applyFill="1" applyBorder="1" applyAlignment="1">
      <alignment horizontal="center" vertical="center"/>
    </xf>
    <xf numFmtId="0" fontId="0" fillId="46" borderId="51" xfId="0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0" fontId="0" fillId="46" borderId="52" xfId="0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6" borderId="49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53" xfId="0" applyFill="1" applyBorder="1" applyAlignment="1">
      <alignment horizontal="center" vertical="center"/>
    </xf>
    <xf numFmtId="0" fontId="0" fillId="46" borderId="39" xfId="0" applyFill="1" applyBorder="1" applyAlignment="1">
      <alignment horizontal="center" vertical="center"/>
    </xf>
    <xf numFmtId="0" fontId="0" fillId="46" borderId="48" xfId="0" applyFill="1" applyBorder="1" applyAlignment="1">
      <alignment horizontal="center" vertical="center"/>
    </xf>
    <xf numFmtId="0" fontId="0" fillId="46" borderId="12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39" xfId="0" applyFill="1" applyBorder="1" applyAlignment="1">
      <alignment horizontal="center"/>
    </xf>
    <xf numFmtId="0" fontId="0" fillId="47" borderId="37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1" fontId="0" fillId="0" borderId="19" xfId="0" applyNumberFormat="1" applyFill="1" applyBorder="1" applyAlignment="1">
      <alignment horizontal="right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35" xfId="0" applyNumberFormat="1" applyFill="1" applyBorder="1" applyAlignment="1">
      <alignment horizontal="right"/>
    </xf>
    <xf numFmtId="2" fontId="0" fillId="0" borderId="35" xfId="0" applyNumberFormat="1" applyBorder="1" applyAlignment="1">
      <alignment/>
    </xf>
    <xf numFmtId="0" fontId="0" fillId="0" borderId="54" xfId="0" applyBorder="1" applyAlignment="1">
      <alignment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1" fillId="41" borderId="55" xfId="0" applyFont="1" applyFill="1" applyBorder="1" applyAlignment="1">
      <alignment horizontal="left"/>
    </xf>
    <xf numFmtId="1" fontId="1" fillId="40" borderId="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0" fontId="1" fillId="48" borderId="12" xfId="0" applyFont="1" applyFill="1" applyBorder="1" applyAlignment="1">
      <alignment/>
    </xf>
    <xf numFmtId="0" fontId="1" fillId="48" borderId="12" xfId="0" applyFont="1" applyFill="1" applyBorder="1" applyAlignment="1">
      <alignment horizontal="center"/>
    </xf>
    <xf numFmtId="0" fontId="1" fillId="48" borderId="13" xfId="0" applyFont="1" applyFill="1" applyBorder="1" applyAlignment="1">
      <alignment/>
    </xf>
    <xf numFmtId="0" fontId="1" fillId="48" borderId="47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" fillId="48" borderId="4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0" xfId="0" applyFont="1" applyAlignment="1">
      <alignment/>
    </xf>
    <xf numFmtId="0" fontId="0" fillId="47" borderId="47" xfId="0" applyFill="1" applyBorder="1" applyAlignment="1">
      <alignment horizontal="center"/>
    </xf>
    <xf numFmtId="0" fontId="0" fillId="47" borderId="49" xfId="0" applyFill="1" applyBorder="1" applyAlignment="1">
      <alignment horizontal="center"/>
    </xf>
    <xf numFmtId="0" fontId="0" fillId="47" borderId="53" xfId="0" applyFill="1" applyBorder="1" applyAlignment="1">
      <alignment horizontal="center"/>
    </xf>
    <xf numFmtId="0" fontId="0" fillId="47" borderId="50" xfId="0" applyFill="1" applyBorder="1" applyAlignment="1">
      <alignment horizontal="center"/>
    </xf>
    <xf numFmtId="0" fontId="0" fillId="47" borderId="48" xfId="0" applyFill="1" applyBorder="1" applyAlignment="1">
      <alignment horizontal="center"/>
    </xf>
    <xf numFmtId="0" fontId="0" fillId="47" borderId="56" xfId="0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0" borderId="19" xfId="0" applyFont="1" applyFill="1" applyBorder="1" applyAlignment="1">
      <alignment/>
    </xf>
    <xf numFmtId="2" fontId="1" fillId="40" borderId="19" xfId="0" applyNumberFormat="1" applyFont="1" applyFill="1" applyBorder="1" applyAlignment="1">
      <alignment/>
    </xf>
    <xf numFmtId="14" fontId="0" fillId="36" borderId="0" xfId="0" applyNumberFormat="1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0" xfId="0" applyFont="1" applyFill="1" applyBorder="1" applyAlignment="1">
      <alignment/>
    </xf>
    <xf numFmtId="14" fontId="0" fillId="36" borderId="36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7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1" fillId="10" borderId="19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44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41" borderId="57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1" borderId="58" xfId="0" applyFill="1" applyBorder="1" applyAlignment="1">
      <alignment horizontal="center" vertical="center"/>
    </xf>
    <xf numFmtId="0" fontId="0" fillId="41" borderId="59" xfId="0" applyFill="1" applyBorder="1" applyAlignment="1">
      <alignment horizontal="center" vertical="center"/>
    </xf>
    <xf numFmtId="0" fontId="0" fillId="41" borderId="60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1" fillId="48" borderId="61" xfId="0" applyFont="1" applyFill="1" applyBorder="1" applyAlignment="1">
      <alignment horizontal="center"/>
    </xf>
    <xf numFmtId="0" fontId="1" fillId="48" borderId="62" xfId="0" applyFont="1" applyFill="1" applyBorder="1" applyAlignment="1">
      <alignment horizontal="center"/>
    </xf>
    <xf numFmtId="0" fontId="1" fillId="48" borderId="60" xfId="0" applyFont="1" applyFill="1" applyBorder="1" applyAlignment="1">
      <alignment horizontal="center"/>
    </xf>
    <xf numFmtId="0" fontId="1" fillId="48" borderId="63" xfId="0" applyFont="1" applyFill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8" borderId="66" xfId="0" applyFont="1" applyFill="1" applyBorder="1" applyAlignment="1">
      <alignment horizontal="center"/>
    </xf>
    <xf numFmtId="0" fontId="1" fillId="48" borderId="19" xfId="0" applyFont="1" applyFill="1" applyBorder="1" applyAlignment="1">
      <alignment horizontal="center"/>
    </xf>
    <xf numFmtId="0" fontId="1" fillId="48" borderId="67" xfId="0" applyFont="1" applyFill="1" applyBorder="1" applyAlignment="1">
      <alignment horizontal="center"/>
    </xf>
    <xf numFmtId="0" fontId="1" fillId="48" borderId="2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57150</xdr:rowOff>
    </xdr:from>
    <xdr:to>
      <xdr:col>4</xdr:col>
      <xdr:colOff>590550</xdr:colOff>
      <xdr:row>8</xdr:row>
      <xdr:rowOff>38100</xdr:rowOff>
    </xdr:to>
    <xdr:pic>
      <xdr:nvPicPr>
        <xdr:cNvPr id="1" name="Kuva 6" descr="Ristek logo osoit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52475"/>
          <a:ext cx="2657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gorz.murawicz@sodra.pl" TargetMode="External" /><Relationship Id="rId2" Type="http://schemas.openxmlformats.org/officeDocument/2006/relationships/hyperlink" Target="mailto:sebastian.urbaniak@sodra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24"/>
  <sheetViews>
    <sheetView tabSelected="1" zoomScalePageLayoutView="0" workbookViewId="0" topLeftCell="A1">
      <pane xSplit="10" ySplit="11" topLeftCell="K11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M125" sqref="M125:M131"/>
    </sheetView>
  </sheetViews>
  <sheetFormatPr defaultColWidth="11.57421875" defaultRowHeight="12.75"/>
  <cols>
    <col min="1" max="1" width="16.140625" style="6" customWidth="1"/>
    <col min="2" max="2" width="6.421875" style="6" customWidth="1"/>
    <col min="3" max="3" width="3.00390625" style="6" customWidth="1"/>
    <col min="4" max="4" width="5.57421875" style="6" customWidth="1"/>
    <col min="5" max="5" width="10.57421875" style="6" customWidth="1"/>
    <col min="6" max="6" width="12.421875" style="6" customWidth="1"/>
    <col min="7" max="7" width="12.8515625" style="6" customWidth="1"/>
    <col min="8" max="8" width="17.00390625" style="6" customWidth="1"/>
    <col min="9" max="9" width="15.57421875" style="6" bestFit="1" customWidth="1"/>
    <col min="10" max="10" width="8.28125" style="6" bestFit="1" customWidth="1"/>
    <col min="11" max="11" width="7.8515625" style="6" customWidth="1"/>
    <col min="12" max="12" width="12.57421875" style="6" customWidth="1"/>
    <col min="13" max="14" width="12.28125" style="6" customWidth="1"/>
    <col min="15" max="15" width="5.8515625" style="6" customWidth="1"/>
    <col min="16" max="16384" width="11.57421875" style="6" customWidth="1"/>
  </cols>
  <sheetData>
    <row r="1" spans="1:9" ht="18">
      <c r="A1" s="190" t="s">
        <v>28</v>
      </c>
      <c r="I1" s="198" t="s">
        <v>34</v>
      </c>
    </row>
    <row r="2" spans="1:11" ht="18">
      <c r="A2" s="182"/>
      <c r="B2" s="194" t="s">
        <v>32</v>
      </c>
      <c r="C2" s="182"/>
      <c r="D2" s="182"/>
      <c r="E2" s="182"/>
      <c r="F2" s="193" t="s">
        <v>31</v>
      </c>
      <c r="G2" s="182"/>
      <c r="H2" s="191"/>
      <c r="I2" s="195">
        <v>507178361</v>
      </c>
      <c r="J2" s="191"/>
      <c r="K2" s="192"/>
    </row>
    <row r="3" spans="1:11" ht="18.75" thickBot="1">
      <c r="A3" s="182"/>
      <c r="B3" s="194" t="s">
        <v>29</v>
      </c>
      <c r="C3" s="182"/>
      <c r="D3" s="182"/>
      <c r="E3" s="182"/>
      <c r="F3" s="193" t="s">
        <v>30</v>
      </c>
      <c r="G3" s="182"/>
      <c r="H3" s="191"/>
      <c r="I3" s="195">
        <v>797198677</v>
      </c>
      <c r="J3" s="191"/>
      <c r="K3" s="192"/>
    </row>
    <row r="4" spans="7:10" ht="15.75" customHeight="1">
      <c r="G4" s="209" t="s">
        <v>33</v>
      </c>
      <c r="H4" s="210"/>
      <c r="I4" s="188"/>
      <c r="J4" s="189"/>
    </row>
    <row r="5" spans="7:10" ht="12.75" customHeight="1">
      <c r="G5" s="211" t="s">
        <v>11</v>
      </c>
      <c r="H5" s="212"/>
      <c r="I5" s="177"/>
      <c r="J5" s="178"/>
    </row>
    <row r="6" spans="7:10" ht="12.75" customHeight="1">
      <c r="G6" s="211" t="s">
        <v>12</v>
      </c>
      <c r="H6" s="212"/>
      <c r="I6" s="179"/>
      <c r="J6" s="180"/>
    </row>
    <row r="7" spans="2:10" ht="12.75" customHeight="1">
      <c r="B7" s="3"/>
      <c r="C7" s="3"/>
      <c r="D7" s="3"/>
      <c r="E7" s="4"/>
      <c r="F7" s="5"/>
      <c r="G7" s="211" t="s">
        <v>27</v>
      </c>
      <c r="H7" s="212"/>
      <c r="I7" s="63"/>
      <c r="J7" s="178"/>
    </row>
    <row r="8" spans="1:10" ht="12.75" customHeight="1" thickBot="1">
      <c r="A8" s="3"/>
      <c r="B8" s="3"/>
      <c r="C8" s="3"/>
      <c r="D8" s="3"/>
      <c r="E8" s="4"/>
      <c r="F8" s="5"/>
      <c r="G8" s="64"/>
      <c r="H8" s="65"/>
      <c r="I8" s="66"/>
      <c r="J8" s="181"/>
    </row>
    <row r="9" spans="2:10" ht="6" customHeight="1" thickBot="1">
      <c r="B9" s="3"/>
      <c r="C9" s="3"/>
      <c r="D9" s="3"/>
      <c r="E9" s="4"/>
      <c r="F9" s="5"/>
      <c r="G9" s="30"/>
      <c r="H9" s="30"/>
      <c r="I9" s="1"/>
      <c r="J9" s="1"/>
    </row>
    <row r="10" spans="2:14" ht="12.75">
      <c r="B10" s="162"/>
      <c r="C10" s="163"/>
      <c r="D10" s="163"/>
      <c r="E10" s="213" t="s">
        <v>21</v>
      </c>
      <c r="F10" s="214"/>
      <c r="G10" s="215"/>
      <c r="H10" s="213" t="s">
        <v>22</v>
      </c>
      <c r="I10" s="214"/>
      <c r="J10" s="216"/>
      <c r="K10" s="207" t="s">
        <v>16</v>
      </c>
      <c r="L10" s="207" t="s">
        <v>17</v>
      </c>
      <c r="M10" s="207" t="s">
        <v>18</v>
      </c>
      <c r="N10" s="205" t="s">
        <v>19</v>
      </c>
    </row>
    <row r="11" spans="1:14" ht="13.5" thickBot="1">
      <c r="A11" s="6"/>
      <c r="B11" s="164" t="s">
        <v>20</v>
      </c>
      <c r="C11" s="160"/>
      <c r="D11" s="160" t="s">
        <v>20</v>
      </c>
      <c r="E11" s="159" t="s">
        <v>0</v>
      </c>
      <c r="F11" s="160" t="s">
        <v>1</v>
      </c>
      <c r="G11" s="159" t="s">
        <v>2</v>
      </c>
      <c r="H11" s="159" t="s">
        <v>0</v>
      </c>
      <c r="I11" s="160" t="s">
        <v>3</v>
      </c>
      <c r="J11" s="161" t="s">
        <v>4</v>
      </c>
      <c r="K11" s="208"/>
      <c r="L11" s="208"/>
      <c r="M11" s="208"/>
      <c r="N11" s="206"/>
    </row>
    <row r="12" spans="1:14" ht="18.75" thickBot="1">
      <c r="A12" s="6"/>
      <c r="B12" s="165" t="s">
        <v>13</v>
      </c>
      <c r="C12" s="165"/>
      <c r="D12" s="165"/>
      <c r="E12" s="166" t="s">
        <v>23</v>
      </c>
      <c r="F12" s="77"/>
      <c r="G12" s="113"/>
      <c r="H12" s="113"/>
      <c r="I12" s="77"/>
      <c r="J12" s="155"/>
      <c r="K12" s="77"/>
      <c r="L12" s="77"/>
      <c r="M12" s="77"/>
      <c r="N12" s="77"/>
    </row>
    <row r="13" spans="1:14" ht="12.75">
      <c r="A13" s="6"/>
      <c r="B13" s="127">
        <v>51</v>
      </c>
      <c r="C13" s="128" t="s">
        <v>5</v>
      </c>
      <c r="D13" s="128">
        <v>100</v>
      </c>
      <c r="E13" s="74"/>
      <c r="F13" s="73">
        <v>500</v>
      </c>
      <c r="G13" s="75">
        <f aca="true" t="shared" si="0" ref="G13:G30">B13/1000*D13/1000*F13*7.7</f>
        <v>19.634999999999998</v>
      </c>
      <c r="H13" s="153" t="s">
        <v>8</v>
      </c>
      <c r="I13" s="153"/>
      <c r="J13" s="154"/>
      <c r="K13" s="9">
        <f aca="true" t="shared" si="1" ref="K13:K41">1000000/B13/D13</f>
        <v>196.07843137254903</v>
      </c>
      <c r="L13" s="62">
        <f>(E13*F13)*B13*D13/1000000</f>
        <v>0</v>
      </c>
      <c r="M13" s="62">
        <f>E13*G13</f>
        <v>0</v>
      </c>
      <c r="N13" s="69">
        <f>E13*F13</f>
        <v>0</v>
      </c>
    </row>
    <row r="14" spans="1:14" ht="13.5" thickBot="1">
      <c r="A14" s="6"/>
      <c r="B14" s="123">
        <v>51</v>
      </c>
      <c r="C14" s="124" t="s">
        <v>5</v>
      </c>
      <c r="D14" s="124">
        <v>150</v>
      </c>
      <c r="E14" s="28"/>
      <c r="F14" s="18">
        <v>500</v>
      </c>
      <c r="G14" s="34">
        <f t="shared" si="0"/>
        <v>29.452499999999997</v>
      </c>
      <c r="H14" s="19" t="s">
        <v>8</v>
      </c>
      <c r="I14" s="19"/>
      <c r="J14" s="20"/>
      <c r="K14" s="9">
        <f t="shared" si="1"/>
        <v>130.718954248366</v>
      </c>
      <c r="L14" s="62">
        <f>(E14*F14)*B14*D14/1000000</f>
        <v>0</v>
      </c>
      <c r="M14" s="62">
        <f>E14*G14</f>
        <v>0</v>
      </c>
      <c r="N14" s="69">
        <f>E14*F14</f>
        <v>0</v>
      </c>
    </row>
    <row r="15" spans="1:153" s="8" customFormat="1" ht="12.75">
      <c r="A15" s="6"/>
      <c r="B15" s="121">
        <v>77</v>
      </c>
      <c r="C15" s="122" t="s">
        <v>5</v>
      </c>
      <c r="D15" s="122">
        <v>100</v>
      </c>
      <c r="E15" s="29"/>
      <c r="F15" s="15">
        <v>480</v>
      </c>
      <c r="G15" s="33">
        <f t="shared" si="0"/>
        <v>28.459200000000003</v>
      </c>
      <c r="H15" s="16" t="s">
        <v>8</v>
      </c>
      <c r="I15" s="16"/>
      <c r="J15" s="17"/>
      <c r="K15" s="9">
        <f t="shared" si="1"/>
        <v>129.8701298701299</v>
      </c>
      <c r="L15" s="62">
        <f>(E15*F15)*B15*D15/1000000</f>
        <v>0</v>
      </c>
      <c r="M15" s="62">
        <f>E15*G15</f>
        <v>0</v>
      </c>
      <c r="N15" s="69">
        <f>E15*F15</f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</row>
    <row r="16" spans="1:153" s="7" customFormat="1" ht="12.75">
      <c r="A16" s="6"/>
      <c r="B16" s="125">
        <v>77</v>
      </c>
      <c r="C16" s="126" t="s">
        <v>5</v>
      </c>
      <c r="D16" s="126">
        <v>150</v>
      </c>
      <c r="E16" s="27"/>
      <c r="F16" s="21">
        <v>340</v>
      </c>
      <c r="G16" s="35">
        <f t="shared" si="0"/>
        <v>30.237900000000003</v>
      </c>
      <c r="H16" s="27"/>
      <c r="I16" s="21">
        <v>8400</v>
      </c>
      <c r="J16" s="187">
        <f>B16/1000*D16/1000*I16*7.7</f>
        <v>747.0540000000001</v>
      </c>
      <c r="K16" s="9">
        <f t="shared" si="1"/>
        <v>86.58008658008659</v>
      </c>
      <c r="L16" s="62">
        <f aca="true" t="shared" si="2" ref="L16:L34">(E16*F16+H16*I16)*B16*D16/1000000</f>
        <v>0</v>
      </c>
      <c r="M16" s="62">
        <f aca="true" t="shared" si="3" ref="M16:M31">E16*G16+H16*J16</f>
        <v>0</v>
      </c>
      <c r="N16" s="69">
        <f aca="true" t="shared" si="4" ref="N16:N31">E16*F16+H16*I16</f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</row>
    <row r="17" spans="1:153" s="8" customFormat="1" ht="12.75">
      <c r="A17" s="6"/>
      <c r="B17" s="125">
        <v>77</v>
      </c>
      <c r="C17" s="126" t="s">
        <v>5</v>
      </c>
      <c r="D17" s="126">
        <v>200</v>
      </c>
      <c r="E17" s="27"/>
      <c r="F17" s="21">
        <v>220</v>
      </c>
      <c r="G17" s="35">
        <f t="shared" si="0"/>
        <v>26.0876</v>
      </c>
      <c r="H17" s="27"/>
      <c r="I17" s="21">
        <v>7200</v>
      </c>
      <c r="J17" s="22">
        <v>851</v>
      </c>
      <c r="K17" s="9">
        <f t="shared" si="1"/>
        <v>64.93506493506494</v>
      </c>
      <c r="L17" s="62">
        <f t="shared" si="2"/>
        <v>0</v>
      </c>
      <c r="M17" s="62">
        <f t="shared" si="3"/>
        <v>0</v>
      </c>
      <c r="N17" s="69">
        <f t="shared" si="4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</row>
    <row r="18" spans="1:153" s="7" customFormat="1" ht="12.75">
      <c r="A18" s="6"/>
      <c r="B18" s="125">
        <v>77</v>
      </c>
      <c r="C18" s="126" t="s">
        <v>5</v>
      </c>
      <c r="D18" s="126">
        <v>250</v>
      </c>
      <c r="E18" s="27"/>
      <c r="F18" s="21">
        <v>220</v>
      </c>
      <c r="G18" s="35">
        <f t="shared" si="0"/>
        <v>32.609500000000004</v>
      </c>
      <c r="H18" s="27"/>
      <c r="I18" s="21">
        <v>5700</v>
      </c>
      <c r="J18" s="22">
        <v>842</v>
      </c>
      <c r="K18" s="9">
        <f t="shared" si="1"/>
        <v>51.94805194805195</v>
      </c>
      <c r="L18" s="62">
        <f t="shared" si="2"/>
        <v>0</v>
      </c>
      <c r="M18" s="62">
        <f t="shared" si="3"/>
        <v>0</v>
      </c>
      <c r="N18" s="69">
        <f t="shared" si="4"/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</row>
    <row r="19" spans="1:153" s="8" customFormat="1" ht="13.5" thickBot="1">
      <c r="A19" s="6"/>
      <c r="B19" s="123">
        <v>77</v>
      </c>
      <c r="C19" s="124" t="s">
        <v>5</v>
      </c>
      <c r="D19" s="124">
        <v>300</v>
      </c>
      <c r="E19" s="28"/>
      <c r="F19" s="18">
        <v>160</v>
      </c>
      <c r="G19" s="34">
        <f t="shared" si="0"/>
        <v>28.459200000000006</v>
      </c>
      <c r="H19" s="28"/>
      <c r="I19" s="18">
        <v>4900</v>
      </c>
      <c r="J19" s="23">
        <v>869</v>
      </c>
      <c r="K19" s="9">
        <f t="shared" si="1"/>
        <v>43.29004329004329</v>
      </c>
      <c r="L19" s="62">
        <f t="shared" si="2"/>
        <v>0</v>
      </c>
      <c r="M19" s="62">
        <f t="shared" si="3"/>
        <v>0</v>
      </c>
      <c r="N19" s="69">
        <f t="shared" si="4"/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</row>
    <row r="20" spans="1:153" ht="12.75">
      <c r="A20" s="6"/>
      <c r="B20" s="121">
        <v>89</v>
      </c>
      <c r="C20" s="122" t="s">
        <v>5</v>
      </c>
      <c r="D20" s="122">
        <v>100</v>
      </c>
      <c r="E20" s="29"/>
      <c r="F20" s="15">
        <v>360</v>
      </c>
      <c r="G20" s="33">
        <f t="shared" si="0"/>
        <v>24.670800000000003</v>
      </c>
      <c r="H20" s="29"/>
      <c r="I20" s="15">
        <v>6000</v>
      </c>
      <c r="J20" s="24">
        <v>880</v>
      </c>
      <c r="K20" s="9">
        <f t="shared" si="1"/>
        <v>112.35955056179775</v>
      </c>
      <c r="L20" s="62">
        <f t="shared" si="2"/>
        <v>0</v>
      </c>
      <c r="M20" s="62">
        <f t="shared" si="3"/>
        <v>0</v>
      </c>
      <c r="N20" s="69">
        <f t="shared" si="4"/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</row>
    <row r="21" spans="1:14" ht="12.75">
      <c r="A21" s="6"/>
      <c r="B21" s="125">
        <v>89</v>
      </c>
      <c r="C21" s="126" t="s">
        <v>5</v>
      </c>
      <c r="D21" s="126">
        <v>150</v>
      </c>
      <c r="E21" s="27"/>
      <c r="F21" s="21">
        <v>240</v>
      </c>
      <c r="G21" s="35">
        <f t="shared" si="0"/>
        <v>24.6708</v>
      </c>
      <c r="H21" s="27"/>
      <c r="I21" s="21">
        <v>4200</v>
      </c>
      <c r="J21" s="22">
        <v>821</v>
      </c>
      <c r="K21" s="9">
        <f t="shared" si="1"/>
        <v>74.90636704119851</v>
      </c>
      <c r="L21" s="62">
        <f t="shared" si="2"/>
        <v>0</v>
      </c>
      <c r="M21" s="62">
        <f t="shared" si="3"/>
        <v>0</v>
      </c>
      <c r="N21" s="69">
        <f t="shared" si="4"/>
        <v>0</v>
      </c>
    </row>
    <row r="22" spans="1:103" ht="13.5" thickBot="1">
      <c r="A22" s="6"/>
      <c r="B22" s="123">
        <v>89</v>
      </c>
      <c r="C22" s="124" t="s">
        <v>5</v>
      </c>
      <c r="D22" s="124">
        <v>200</v>
      </c>
      <c r="E22" s="28"/>
      <c r="F22" s="18">
        <v>180</v>
      </c>
      <c r="G22" s="34">
        <f t="shared" si="0"/>
        <v>24.670800000000003</v>
      </c>
      <c r="H22" s="28"/>
      <c r="I22" s="18">
        <v>3600</v>
      </c>
      <c r="J22" s="23">
        <v>880</v>
      </c>
      <c r="K22" s="9">
        <f t="shared" si="1"/>
        <v>56.17977528089887</v>
      </c>
      <c r="L22" s="62">
        <f t="shared" si="2"/>
        <v>0</v>
      </c>
      <c r="M22" s="62">
        <f t="shared" si="3"/>
        <v>0</v>
      </c>
      <c r="N22" s="69">
        <f t="shared" si="4"/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2.75">
      <c r="A23" s="6"/>
      <c r="B23" s="121">
        <v>102</v>
      </c>
      <c r="C23" s="122" t="s">
        <v>5</v>
      </c>
      <c r="D23" s="122">
        <v>150</v>
      </c>
      <c r="E23" s="29"/>
      <c r="F23" s="15">
        <v>220</v>
      </c>
      <c r="G23" s="33">
        <f t="shared" si="0"/>
        <v>25.9182</v>
      </c>
      <c r="H23" s="29"/>
      <c r="I23" s="15">
        <v>7100</v>
      </c>
      <c r="J23" s="24">
        <v>835</v>
      </c>
      <c r="K23" s="9">
        <f t="shared" si="1"/>
        <v>65.359477124183</v>
      </c>
      <c r="L23" s="62">
        <f t="shared" si="2"/>
        <v>0</v>
      </c>
      <c r="M23" s="62">
        <f t="shared" si="3"/>
        <v>0</v>
      </c>
      <c r="N23" s="69">
        <f t="shared" si="4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3.5" thickBot="1">
      <c r="A24" s="6"/>
      <c r="B24" s="123">
        <v>102</v>
      </c>
      <c r="C24" s="124" t="s">
        <v>5</v>
      </c>
      <c r="D24" s="124">
        <v>200</v>
      </c>
      <c r="E24" s="28"/>
      <c r="F24" s="18">
        <v>140</v>
      </c>
      <c r="G24" s="34">
        <f t="shared" si="0"/>
        <v>21.9912</v>
      </c>
      <c r="H24" s="28"/>
      <c r="I24" s="18">
        <v>5400</v>
      </c>
      <c r="J24" s="23">
        <v>846</v>
      </c>
      <c r="K24" s="9">
        <f t="shared" si="1"/>
        <v>49.01960784313726</v>
      </c>
      <c r="L24" s="62">
        <f t="shared" si="2"/>
        <v>0</v>
      </c>
      <c r="M24" s="62">
        <f t="shared" si="3"/>
        <v>0</v>
      </c>
      <c r="N24" s="69">
        <f t="shared" si="4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12.75">
      <c r="A25" s="6"/>
      <c r="B25" s="121">
        <v>127</v>
      </c>
      <c r="C25" s="122" t="s">
        <v>5</v>
      </c>
      <c r="D25" s="122">
        <v>150</v>
      </c>
      <c r="E25" s="29"/>
      <c r="F25" s="15">
        <v>200</v>
      </c>
      <c r="G25" s="33">
        <f t="shared" si="0"/>
        <v>29.337</v>
      </c>
      <c r="H25" s="29"/>
      <c r="I25" s="15">
        <v>6000</v>
      </c>
      <c r="J25" s="24">
        <v>880</v>
      </c>
      <c r="K25" s="9">
        <f t="shared" si="1"/>
        <v>52.493438320209975</v>
      </c>
      <c r="L25" s="62">
        <f t="shared" si="2"/>
        <v>0</v>
      </c>
      <c r="M25" s="62">
        <f t="shared" si="3"/>
        <v>0</v>
      </c>
      <c r="N25" s="69">
        <f t="shared" si="4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4" ht="12.75">
      <c r="A26" s="6"/>
      <c r="B26" s="125">
        <v>127</v>
      </c>
      <c r="C26" s="126" t="s">
        <v>5</v>
      </c>
      <c r="D26" s="126">
        <v>200</v>
      </c>
      <c r="E26" s="27"/>
      <c r="F26" s="21">
        <v>140</v>
      </c>
      <c r="G26" s="35">
        <f t="shared" si="0"/>
        <v>27.3812</v>
      </c>
      <c r="H26" s="27"/>
      <c r="I26" s="21">
        <v>5500</v>
      </c>
      <c r="J26" s="187">
        <f>B26/1000*D26/1000*I26*7.7</f>
        <v>1075.6899999999998</v>
      </c>
      <c r="K26" s="9">
        <f t="shared" si="1"/>
        <v>39.37007874015748</v>
      </c>
      <c r="L26" s="62">
        <f t="shared" si="2"/>
        <v>0</v>
      </c>
      <c r="M26" s="62">
        <f t="shared" si="3"/>
        <v>0</v>
      </c>
      <c r="N26" s="69">
        <f t="shared" si="4"/>
        <v>0</v>
      </c>
    </row>
    <row r="27" spans="1:14" ht="12.75">
      <c r="A27" s="6"/>
      <c r="B27" s="125">
        <v>127</v>
      </c>
      <c r="C27" s="126" t="s">
        <v>5</v>
      </c>
      <c r="D27" s="126">
        <v>250</v>
      </c>
      <c r="E27" s="27"/>
      <c r="F27" s="21">
        <v>120</v>
      </c>
      <c r="G27" s="35">
        <f t="shared" si="0"/>
        <v>29.337</v>
      </c>
      <c r="H27" s="27"/>
      <c r="I27" s="21">
        <v>4000</v>
      </c>
      <c r="J27" s="187">
        <f>B27/1000*D27/1000*I27*7.7</f>
        <v>977.9</v>
      </c>
      <c r="K27" s="9">
        <f t="shared" si="1"/>
        <v>31.496062992125985</v>
      </c>
      <c r="L27" s="62">
        <f t="shared" si="2"/>
        <v>0</v>
      </c>
      <c r="M27" s="62">
        <f t="shared" si="3"/>
        <v>0</v>
      </c>
      <c r="N27" s="69">
        <f t="shared" si="4"/>
        <v>0</v>
      </c>
    </row>
    <row r="28" spans="1:14" ht="12.75">
      <c r="A28" s="6"/>
      <c r="B28" s="125">
        <v>127</v>
      </c>
      <c r="C28" s="126" t="s">
        <v>5</v>
      </c>
      <c r="D28" s="126">
        <v>300</v>
      </c>
      <c r="E28" s="27"/>
      <c r="F28" s="21">
        <v>80</v>
      </c>
      <c r="G28" s="35">
        <f t="shared" si="0"/>
        <v>23.4696</v>
      </c>
      <c r="H28" s="27"/>
      <c r="I28" s="21">
        <v>3600</v>
      </c>
      <c r="J28" s="187">
        <f>B28/1000*D28/1000*I28*7.7</f>
        <v>1056.132</v>
      </c>
      <c r="K28" s="9">
        <f t="shared" si="1"/>
        <v>26.246719160104988</v>
      </c>
      <c r="L28" s="62">
        <f t="shared" si="2"/>
        <v>0</v>
      </c>
      <c r="M28" s="62">
        <f t="shared" si="3"/>
        <v>0</v>
      </c>
      <c r="N28" s="69">
        <f t="shared" si="4"/>
        <v>0</v>
      </c>
    </row>
    <row r="29" spans="1:14" ht="13.5" thickBot="1">
      <c r="A29" s="6"/>
      <c r="B29" s="123">
        <v>127</v>
      </c>
      <c r="C29" s="124" t="s">
        <v>5</v>
      </c>
      <c r="D29" s="124">
        <v>400</v>
      </c>
      <c r="E29" s="28"/>
      <c r="F29" s="18">
        <v>40</v>
      </c>
      <c r="G29" s="34">
        <f t="shared" si="0"/>
        <v>15.6464</v>
      </c>
      <c r="H29" s="19" t="s">
        <v>8</v>
      </c>
      <c r="I29" s="19" t="s">
        <v>9</v>
      </c>
      <c r="J29" s="20"/>
      <c r="K29" s="9">
        <f t="shared" si="1"/>
        <v>19.68503937007874</v>
      </c>
      <c r="L29" s="62">
        <f>(E29*F29)*B29*D29/1000000</f>
        <v>0</v>
      </c>
      <c r="M29" s="62">
        <f>E29*G29</f>
        <v>0</v>
      </c>
      <c r="N29" s="69">
        <f>E29*F29</f>
        <v>0</v>
      </c>
    </row>
    <row r="30" spans="1:14" ht="12.75">
      <c r="A30" s="6"/>
      <c r="B30" s="121">
        <v>152</v>
      </c>
      <c r="C30" s="122" t="s">
        <v>5</v>
      </c>
      <c r="D30" s="122">
        <v>150</v>
      </c>
      <c r="E30" s="29"/>
      <c r="F30" s="184">
        <v>120</v>
      </c>
      <c r="G30" s="185">
        <f t="shared" si="0"/>
        <v>21.067200000000003</v>
      </c>
      <c r="H30" s="29"/>
      <c r="I30" s="184">
        <v>4200</v>
      </c>
      <c r="J30" s="186">
        <f>B30/1000*D30/1000*I30*7.7</f>
        <v>737.3520000000001</v>
      </c>
      <c r="K30" s="9">
        <f t="shared" si="1"/>
        <v>43.859649122807014</v>
      </c>
      <c r="L30" s="62">
        <f t="shared" si="2"/>
        <v>0</v>
      </c>
      <c r="M30" s="62">
        <f t="shared" si="3"/>
        <v>0</v>
      </c>
      <c r="N30" s="69">
        <f t="shared" si="4"/>
        <v>0</v>
      </c>
    </row>
    <row r="31" spans="1:14" ht="12.75">
      <c r="A31" s="6"/>
      <c r="B31" s="127">
        <v>152</v>
      </c>
      <c r="C31" s="128" t="s">
        <v>5</v>
      </c>
      <c r="D31" s="128">
        <v>200</v>
      </c>
      <c r="E31" s="74"/>
      <c r="F31" s="73">
        <v>100</v>
      </c>
      <c r="G31" s="75">
        <f aca="true" t="shared" si="5" ref="G31:G41">B31/1000*D31/1000*F31*7.7</f>
        <v>23.408</v>
      </c>
      <c r="H31" s="74"/>
      <c r="I31" s="73">
        <v>3600</v>
      </c>
      <c r="J31" s="76">
        <v>844</v>
      </c>
      <c r="K31" s="9">
        <f t="shared" si="1"/>
        <v>32.89473684210526</v>
      </c>
      <c r="L31" s="62">
        <f t="shared" si="2"/>
        <v>0</v>
      </c>
      <c r="M31" s="62">
        <f t="shared" si="3"/>
        <v>0</v>
      </c>
      <c r="N31" s="69">
        <f t="shared" si="4"/>
        <v>0</v>
      </c>
    </row>
    <row r="32" spans="1:14" ht="12.75">
      <c r="A32" s="6"/>
      <c r="B32" s="125">
        <v>152</v>
      </c>
      <c r="C32" s="126" t="s">
        <v>5</v>
      </c>
      <c r="D32" s="126">
        <v>250</v>
      </c>
      <c r="E32" s="27"/>
      <c r="F32" s="21">
        <v>80</v>
      </c>
      <c r="G32" s="35">
        <f t="shared" si="5"/>
        <v>23.408</v>
      </c>
      <c r="H32" s="27"/>
      <c r="I32" s="21">
        <v>3000</v>
      </c>
      <c r="J32" s="22">
        <v>880</v>
      </c>
      <c r="K32" s="9">
        <f t="shared" si="1"/>
        <v>26.31578947368421</v>
      </c>
      <c r="L32" s="62">
        <f t="shared" si="2"/>
        <v>0</v>
      </c>
      <c r="M32" s="62">
        <f>E32*G32+H32*J32</f>
        <v>0</v>
      </c>
      <c r="N32" s="69">
        <f>E32*F32+H32*I32</f>
        <v>0</v>
      </c>
    </row>
    <row r="33" spans="1:14" ht="12.75">
      <c r="A33" s="6"/>
      <c r="B33" s="125">
        <v>152</v>
      </c>
      <c r="C33" s="126" t="s">
        <v>5</v>
      </c>
      <c r="D33" s="126">
        <v>300</v>
      </c>
      <c r="E33" s="27"/>
      <c r="F33" s="21">
        <v>60</v>
      </c>
      <c r="G33" s="35">
        <f t="shared" si="5"/>
        <v>21.067200000000003</v>
      </c>
      <c r="H33" s="27"/>
      <c r="I33" s="21">
        <v>2400</v>
      </c>
      <c r="J33" s="22">
        <v>844</v>
      </c>
      <c r="K33" s="9">
        <f t="shared" si="1"/>
        <v>21.929824561403507</v>
      </c>
      <c r="L33" s="62">
        <f t="shared" si="2"/>
        <v>0</v>
      </c>
      <c r="M33" s="62">
        <f>E33*G33+H33*J33</f>
        <v>0</v>
      </c>
      <c r="N33" s="69">
        <f>E33*F33+H33*I33</f>
        <v>0</v>
      </c>
    </row>
    <row r="34" spans="1:14" ht="13.5" thickBot="1">
      <c r="A34" s="6"/>
      <c r="B34" s="123">
        <v>152</v>
      </c>
      <c r="C34" s="124" t="s">
        <v>5</v>
      </c>
      <c r="D34" s="124">
        <v>400</v>
      </c>
      <c r="E34" s="28"/>
      <c r="F34" s="18">
        <v>40</v>
      </c>
      <c r="G34" s="34">
        <f t="shared" si="5"/>
        <v>18.7264</v>
      </c>
      <c r="H34" s="28"/>
      <c r="I34" s="18">
        <v>1800</v>
      </c>
      <c r="J34" s="23">
        <v>844</v>
      </c>
      <c r="K34" s="9">
        <f t="shared" si="1"/>
        <v>16.44736842105263</v>
      </c>
      <c r="L34" s="62">
        <f t="shared" si="2"/>
        <v>0</v>
      </c>
      <c r="M34" s="62">
        <f>E34*G34+H34*J34</f>
        <v>0</v>
      </c>
      <c r="N34" s="69">
        <f>E34*F34+H34*I34</f>
        <v>0</v>
      </c>
    </row>
    <row r="35" spans="1:14" ht="12.75">
      <c r="A35" s="6"/>
      <c r="B35" s="121">
        <v>178</v>
      </c>
      <c r="C35" s="122" t="s">
        <v>5</v>
      </c>
      <c r="D35" s="122">
        <v>200</v>
      </c>
      <c r="E35" s="29"/>
      <c r="F35" s="15">
        <v>100</v>
      </c>
      <c r="G35" s="33">
        <f t="shared" si="5"/>
        <v>27.412000000000003</v>
      </c>
      <c r="H35" s="29"/>
      <c r="I35" s="15">
        <v>3000</v>
      </c>
      <c r="J35" s="24">
        <v>825</v>
      </c>
      <c r="K35" s="9">
        <f t="shared" si="1"/>
        <v>28.089887640449437</v>
      </c>
      <c r="L35" s="62">
        <f>(E35*F35+H35*I35)*B35*D35/1000000</f>
        <v>0</v>
      </c>
      <c r="M35" s="62">
        <f>E35*G35+H35*J35</f>
        <v>0</v>
      </c>
      <c r="N35" s="69">
        <f>E35*F35+H35*I35</f>
        <v>0</v>
      </c>
    </row>
    <row r="36" spans="1:14" ht="13.5" thickBot="1">
      <c r="A36" s="6"/>
      <c r="B36" s="123">
        <v>178</v>
      </c>
      <c r="C36" s="124" t="s">
        <v>5</v>
      </c>
      <c r="D36" s="124">
        <v>250</v>
      </c>
      <c r="E36" s="28"/>
      <c r="F36" s="18">
        <v>80</v>
      </c>
      <c r="G36" s="34">
        <f t="shared" si="5"/>
        <v>27.412</v>
      </c>
      <c r="H36" s="28"/>
      <c r="I36" s="18">
        <v>2500</v>
      </c>
      <c r="J36" s="23">
        <v>859</v>
      </c>
      <c r="K36" s="9">
        <f t="shared" si="1"/>
        <v>22.47191011235955</v>
      </c>
      <c r="L36" s="62">
        <f>(E36*F36+H36*I36)*B36*D36/1000000</f>
        <v>0</v>
      </c>
      <c r="M36" s="62">
        <f>E36*G36+H36*J36</f>
        <v>0</v>
      </c>
      <c r="N36" s="69">
        <f>E36*F36+H36*I36</f>
        <v>0</v>
      </c>
    </row>
    <row r="37" spans="1:14" ht="12.75">
      <c r="A37" s="6"/>
      <c r="B37" s="121">
        <v>203</v>
      </c>
      <c r="C37" s="122" t="s">
        <v>5</v>
      </c>
      <c r="D37" s="122">
        <v>250</v>
      </c>
      <c r="E37" s="29"/>
      <c r="F37" s="15">
        <v>40</v>
      </c>
      <c r="G37" s="33">
        <f t="shared" si="5"/>
        <v>15.631000000000002</v>
      </c>
      <c r="H37" s="16" t="s">
        <v>8</v>
      </c>
      <c r="I37" s="16" t="s">
        <v>10</v>
      </c>
      <c r="J37" s="17"/>
      <c r="K37" s="9">
        <f t="shared" si="1"/>
        <v>19.704433497536947</v>
      </c>
      <c r="L37" s="62">
        <f>(E37*F37)*B37*D37/1000000</f>
        <v>0</v>
      </c>
      <c r="M37" s="62">
        <f>E37*G37</f>
        <v>0</v>
      </c>
      <c r="N37" s="69">
        <f>E37*F37</f>
        <v>0</v>
      </c>
    </row>
    <row r="38" spans="1:14" ht="12.75">
      <c r="A38" s="6"/>
      <c r="B38" s="125">
        <v>203</v>
      </c>
      <c r="C38" s="126" t="s">
        <v>5</v>
      </c>
      <c r="D38" s="126">
        <v>300</v>
      </c>
      <c r="E38" s="27"/>
      <c r="F38" s="21">
        <v>40</v>
      </c>
      <c r="G38" s="35">
        <f t="shared" si="5"/>
        <v>18.7572</v>
      </c>
      <c r="H38" s="25" t="s">
        <v>8</v>
      </c>
      <c r="I38" s="25" t="s">
        <v>10</v>
      </c>
      <c r="J38" s="26"/>
      <c r="K38" s="9">
        <f t="shared" si="1"/>
        <v>16.420361247947454</v>
      </c>
      <c r="L38" s="62">
        <f>(E38*F38)*B38*D38/1000000</f>
        <v>0</v>
      </c>
      <c r="M38" s="62">
        <f>E38*G38</f>
        <v>0</v>
      </c>
      <c r="N38" s="69">
        <f>E38*F38</f>
        <v>0</v>
      </c>
    </row>
    <row r="39" spans="1:14" ht="13.5" thickBot="1">
      <c r="A39" s="6"/>
      <c r="B39" s="123">
        <v>203</v>
      </c>
      <c r="C39" s="124" t="s">
        <v>5</v>
      </c>
      <c r="D39" s="124">
        <v>400</v>
      </c>
      <c r="E39" s="28"/>
      <c r="F39" s="18">
        <v>20</v>
      </c>
      <c r="G39" s="34">
        <f t="shared" si="5"/>
        <v>12.504800000000001</v>
      </c>
      <c r="H39" s="28"/>
      <c r="I39" s="18">
        <v>1300</v>
      </c>
      <c r="J39" s="23">
        <v>815</v>
      </c>
      <c r="K39" s="9">
        <f t="shared" si="1"/>
        <v>12.31527093596059</v>
      </c>
      <c r="L39" s="62">
        <f>(E39*F39+H39*I39)*B39*D39/1000000</f>
        <v>0</v>
      </c>
      <c r="M39" s="62">
        <f>E39*G39+H39*J39</f>
        <v>0</v>
      </c>
      <c r="N39" s="69">
        <f>E39*F39+H39*I39</f>
        <v>0</v>
      </c>
    </row>
    <row r="40" spans="1:14" ht="12.75">
      <c r="A40" s="6"/>
      <c r="B40" s="121">
        <v>254</v>
      </c>
      <c r="C40" s="122" t="s">
        <v>5</v>
      </c>
      <c r="D40" s="122">
        <v>300</v>
      </c>
      <c r="E40" s="29"/>
      <c r="F40" s="15">
        <v>40</v>
      </c>
      <c r="G40" s="33">
        <f t="shared" si="5"/>
        <v>23.4696</v>
      </c>
      <c r="H40" s="16" t="s">
        <v>8</v>
      </c>
      <c r="I40" s="16" t="s">
        <v>10</v>
      </c>
      <c r="J40" s="17"/>
      <c r="K40" s="9">
        <f t="shared" si="1"/>
        <v>13.123359580052494</v>
      </c>
      <c r="L40" s="62">
        <f>(E40*F40)*B40*D40/1000000</f>
        <v>0</v>
      </c>
      <c r="M40" s="62">
        <f>E40*G40</f>
        <v>0</v>
      </c>
      <c r="N40" s="69">
        <f>E40*F40</f>
        <v>0</v>
      </c>
    </row>
    <row r="41" spans="1:14" ht="13.5" thickBot="1">
      <c r="A41" s="6"/>
      <c r="B41" s="123">
        <v>254</v>
      </c>
      <c r="C41" s="124" t="s">
        <v>5</v>
      </c>
      <c r="D41" s="124">
        <v>400</v>
      </c>
      <c r="E41" s="28"/>
      <c r="F41" s="18">
        <v>20</v>
      </c>
      <c r="G41" s="34">
        <f t="shared" si="5"/>
        <v>15.6464</v>
      </c>
      <c r="H41" s="28"/>
      <c r="I41" s="18">
        <v>1000</v>
      </c>
      <c r="J41" s="23">
        <v>782</v>
      </c>
      <c r="K41" s="150">
        <f t="shared" si="1"/>
        <v>9.84251968503937</v>
      </c>
      <c r="L41" s="151">
        <f>(E41*F41+H41*I41)*B41*D41/1000000</f>
        <v>0</v>
      </c>
      <c r="M41" s="151">
        <f>E41*G41+H41*J41</f>
        <v>0</v>
      </c>
      <c r="N41" s="152">
        <f>E41*F41+H41*I41</f>
        <v>0</v>
      </c>
    </row>
    <row r="42" spans="1:15" ht="17.25" customHeight="1">
      <c r="A42" s="6"/>
      <c r="B42" s="118" t="s">
        <v>25</v>
      </c>
      <c r="C42" s="118"/>
      <c r="D42" s="118"/>
      <c r="E42" s="119">
        <f>SUM(E13:E41)</f>
        <v>0</v>
      </c>
      <c r="F42" s="119"/>
      <c r="G42" s="119"/>
      <c r="H42" s="119">
        <f>SUM(H13:H41)</f>
        <v>0</v>
      </c>
      <c r="I42" s="118"/>
      <c r="J42" s="118"/>
      <c r="K42" s="118"/>
      <c r="L42" s="120">
        <f>SUM(L13:L41)</f>
        <v>0</v>
      </c>
      <c r="M42" s="120">
        <f>SUM(M13:M41)</f>
        <v>0</v>
      </c>
      <c r="N42" s="120">
        <f>SUM(N13:N41)</f>
        <v>0</v>
      </c>
      <c r="O42" s="183"/>
    </row>
    <row r="43" spans="1:11" ht="12.75">
      <c r="A43" s="6"/>
      <c r="D43" s="12"/>
      <c r="E43" s="13"/>
      <c r="F43" s="68"/>
      <c r="G43" s="14"/>
      <c r="H43" s="13"/>
      <c r="I43" s="68"/>
      <c r="J43" s="14"/>
      <c r="K43" s="14"/>
    </row>
    <row r="44" spans="1:11" ht="26.25" customHeight="1" thickBot="1">
      <c r="A44" s="6"/>
      <c r="B44" s="167" t="s">
        <v>14</v>
      </c>
      <c r="C44" s="167"/>
      <c r="D44" s="167"/>
      <c r="E44" s="167" t="s">
        <v>24</v>
      </c>
      <c r="G44" s="30"/>
      <c r="H44" s="30"/>
      <c r="I44" s="1"/>
      <c r="J44" s="1"/>
      <c r="K44" s="11"/>
    </row>
    <row r="45" spans="1:14" ht="13.5" thickBot="1">
      <c r="A45" s="6"/>
      <c r="B45" s="129">
        <v>36</v>
      </c>
      <c r="C45" s="130" t="s">
        <v>5</v>
      </c>
      <c r="D45" s="130">
        <v>150</v>
      </c>
      <c r="E45" s="55"/>
      <c r="F45" s="50">
        <v>300</v>
      </c>
      <c r="G45" s="51">
        <f>B45/1000*D45/1000*F45*10</f>
        <v>16.2</v>
      </c>
      <c r="H45" s="52" t="s">
        <v>8</v>
      </c>
      <c r="I45" s="53" t="s">
        <v>10</v>
      </c>
      <c r="J45" s="54"/>
      <c r="K45" s="147">
        <f aca="true" t="shared" si="6" ref="K45:K75">1000000/B45/D45</f>
        <v>185.1851851851852</v>
      </c>
      <c r="L45" s="148">
        <f>(E45*F45)*B45*D45/1000000</f>
        <v>0</v>
      </c>
      <c r="M45" s="148">
        <f>E45*G45</f>
        <v>0</v>
      </c>
      <c r="N45" s="149">
        <f>E45*F45</f>
        <v>0</v>
      </c>
    </row>
    <row r="46" spans="1:14" ht="13.5" thickBot="1">
      <c r="A46" s="6"/>
      <c r="B46" s="131">
        <v>48</v>
      </c>
      <c r="C46" s="132" t="s">
        <v>5</v>
      </c>
      <c r="D46" s="132">
        <v>125</v>
      </c>
      <c r="E46" s="56"/>
      <c r="F46" s="57">
        <v>420</v>
      </c>
      <c r="G46" s="58">
        <f>B46/1000*D46/1000*F46*10</f>
        <v>25.2</v>
      </c>
      <c r="H46" s="59"/>
      <c r="I46" s="60">
        <v>5500</v>
      </c>
      <c r="J46" s="61">
        <v>330</v>
      </c>
      <c r="K46" s="9">
        <f t="shared" si="6"/>
        <v>166.66666666666666</v>
      </c>
      <c r="L46" s="62">
        <f>(E46*F46+H46*I46)*B46*D46/1000000</f>
        <v>0</v>
      </c>
      <c r="M46" s="62">
        <f>E46*G46+H46*J46</f>
        <v>0</v>
      </c>
      <c r="N46" s="69">
        <f>E46*F46+H46*I46</f>
        <v>0</v>
      </c>
    </row>
    <row r="47" spans="1:14" ht="12.75">
      <c r="A47" s="6"/>
      <c r="B47" s="133">
        <v>60</v>
      </c>
      <c r="C47" s="134" t="s">
        <v>5</v>
      </c>
      <c r="D47" s="134">
        <v>100</v>
      </c>
      <c r="E47" s="39"/>
      <c r="F47" s="15">
        <v>420</v>
      </c>
      <c r="G47" s="33">
        <f>B47/1000*D47/1000*F47*10</f>
        <v>25.2</v>
      </c>
      <c r="H47" s="45" t="s">
        <v>8</v>
      </c>
      <c r="I47" s="43" t="s">
        <v>10</v>
      </c>
      <c r="J47" s="44"/>
      <c r="K47" s="9">
        <f t="shared" si="6"/>
        <v>166.66666666666669</v>
      </c>
      <c r="L47" s="62">
        <f>(E47*F47)*B47*D47/1000000</f>
        <v>0</v>
      </c>
      <c r="M47" s="62">
        <f>E47*G47</f>
        <v>0</v>
      </c>
      <c r="N47" s="69">
        <f>E47*F47</f>
        <v>0</v>
      </c>
    </row>
    <row r="48" spans="1:14" ht="12.75">
      <c r="A48" s="6"/>
      <c r="B48" s="135">
        <v>60</v>
      </c>
      <c r="C48" s="136" t="s">
        <v>5</v>
      </c>
      <c r="D48" s="136">
        <v>150</v>
      </c>
      <c r="E48" s="37"/>
      <c r="F48" s="21">
        <v>440</v>
      </c>
      <c r="G48" s="35">
        <f>B48/1000*D48/1000*F48*10</f>
        <v>39.599999999999994</v>
      </c>
      <c r="H48" s="31"/>
      <c r="I48" s="32">
        <v>3500</v>
      </c>
      <c r="J48" s="46">
        <v>315</v>
      </c>
      <c r="K48" s="9">
        <f t="shared" si="6"/>
        <v>111.11111111111111</v>
      </c>
      <c r="L48" s="62">
        <f>(E48*F48+H48*I48)*B48*D48/1000000</f>
        <v>0</v>
      </c>
      <c r="M48" s="62">
        <f>E48*G48+H48*J48</f>
        <v>0</v>
      </c>
      <c r="N48" s="69">
        <f>E48*F48+H48*I48</f>
        <v>0</v>
      </c>
    </row>
    <row r="49" spans="1:14" ht="12.75">
      <c r="A49" s="6"/>
      <c r="B49" s="137">
        <v>60</v>
      </c>
      <c r="C49" s="138" t="s">
        <v>5</v>
      </c>
      <c r="D49" s="138">
        <v>250</v>
      </c>
      <c r="E49" s="78"/>
      <c r="F49" s="196">
        <v>260</v>
      </c>
      <c r="G49" s="197">
        <f>B49/1000*D49/1000*F49*10</f>
        <v>39</v>
      </c>
      <c r="H49" s="79"/>
      <c r="I49" s="80"/>
      <c r="J49" s="187">
        <f>B49/1000*D49/1000*I49*7.7</f>
        <v>0</v>
      </c>
      <c r="K49" s="9">
        <f t="shared" si="6"/>
        <v>66.66666666666667</v>
      </c>
      <c r="L49" s="62">
        <f>(E49*F49+H49*I49)*B49*D49/1000000</f>
        <v>0</v>
      </c>
      <c r="M49" s="62">
        <f>E49*G49+H49*J49</f>
        <v>0</v>
      </c>
      <c r="N49" s="69">
        <f>E49*F49+H49*I49</f>
        <v>0</v>
      </c>
    </row>
    <row r="50" spans="1:14" ht="13.5" thickBot="1">
      <c r="A50" s="6"/>
      <c r="B50" s="139">
        <v>60</v>
      </c>
      <c r="C50" s="140" t="s">
        <v>5</v>
      </c>
      <c r="D50" s="140">
        <v>300</v>
      </c>
      <c r="E50" s="41"/>
      <c r="F50" s="18">
        <v>200</v>
      </c>
      <c r="G50" s="34">
        <f aca="true" t="shared" si="7" ref="G50:G75">B50/1000*D50/1000*F50*10</f>
        <v>36</v>
      </c>
      <c r="H50" s="47"/>
      <c r="I50" s="48">
        <v>3840</v>
      </c>
      <c r="J50" s="49">
        <v>691</v>
      </c>
      <c r="K50" s="9">
        <f t="shared" si="6"/>
        <v>55.55555555555556</v>
      </c>
      <c r="L50" s="62">
        <f>(E50*F50+H50*I50)*B50*D50/1000000</f>
        <v>0</v>
      </c>
      <c r="M50" s="62">
        <f>E50*G50+H50*J50</f>
        <v>0</v>
      </c>
      <c r="N50" s="69">
        <f>E50*F50+H50*I50</f>
        <v>0</v>
      </c>
    </row>
    <row r="51" spans="1:14" ht="12.75">
      <c r="A51" s="6"/>
      <c r="B51" s="133">
        <v>96</v>
      </c>
      <c r="C51" s="134" t="s">
        <v>5</v>
      </c>
      <c r="D51" s="134">
        <v>100</v>
      </c>
      <c r="E51" s="40"/>
      <c r="F51" s="15">
        <v>150</v>
      </c>
      <c r="G51" s="33">
        <f t="shared" si="7"/>
        <v>14.399999999999999</v>
      </c>
      <c r="H51" s="42" t="s">
        <v>8</v>
      </c>
      <c r="I51" s="43" t="s">
        <v>10</v>
      </c>
      <c r="J51" s="44"/>
      <c r="K51" s="9">
        <f t="shared" si="6"/>
        <v>104.16666666666666</v>
      </c>
      <c r="L51" s="62">
        <f>(E51*F51)*B51*D51/1000000</f>
        <v>0</v>
      </c>
      <c r="M51" s="62">
        <f>E51*G51</f>
        <v>0</v>
      </c>
      <c r="N51" s="69">
        <f>E51*F51</f>
        <v>0</v>
      </c>
    </row>
    <row r="52" spans="1:14" ht="12.75">
      <c r="A52" s="6"/>
      <c r="B52" s="135">
        <v>96</v>
      </c>
      <c r="C52" s="136" t="s">
        <v>5</v>
      </c>
      <c r="D52" s="136">
        <v>150</v>
      </c>
      <c r="E52" s="36"/>
      <c r="F52" s="21">
        <v>280</v>
      </c>
      <c r="G52" s="35">
        <f t="shared" si="7"/>
        <v>40.32</v>
      </c>
      <c r="H52" s="36"/>
      <c r="I52" s="21">
        <v>4560</v>
      </c>
      <c r="J52" s="22">
        <v>657</v>
      </c>
      <c r="K52" s="9">
        <f t="shared" si="6"/>
        <v>69.44444444444444</v>
      </c>
      <c r="L52" s="62">
        <f aca="true" t="shared" si="8" ref="L52:L75">(E52*F52+H52*I52)*B52*D52/1000000</f>
        <v>0</v>
      </c>
      <c r="M52" s="62">
        <f aca="true" t="shared" si="9" ref="M52:M75">E52*G52+H52*J52</f>
        <v>0</v>
      </c>
      <c r="N52" s="69">
        <f aca="true" t="shared" si="10" ref="N52:N75">E52*F52+H52*I52</f>
        <v>0</v>
      </c>
    </row>
    <row r="53" spans="1:14" ht="12.75">
      <c r="A53" s="6"/>
      <c r="B53" s="135">
        <v>96</v>
      </c>
      <c r="C53" s="136" t="s">
        <v>5</v>
      </c>
      <c r="D53" s="136">
        <v>200</v>
      </c>
      <c r="E53" s="37"/>
      <c r="F53" s="21">
        <v>180</v>
      </c>
      <c r="G53" s="35">
        <f t="shared" si="7"/>
        <v>34.559999999999995</v>
      </c>
      <c r="H53" s="37"/>
      <c r="I53" s="21">
        <v>3600</v>
      </c>
      <c r="J53" s="22">
        <v>691</v>
      </c>
      <c r="K53" s="9">
        <f t="shared" si="6"/>
        <v>52.08333333333333</v>
      </c>
      <c r="L53" s="62">
        <f t="shared" si="8"/>
        <v>0</v>
      </c>
      <c r="M53" s="62">
        <f t="shared" si="9"/>
        <v>0</v>
      </c>
      <c r="N53" s="69">
        <f t="shared" si="10"/>
        <v>0</v>
      </c>
    </row>
    <row r="54" spans="1:14" ht="12.75">
      <c r="A54" s="6"/>
      <c r="B54" s="135">
        <v>96</v>
      </c>
      <c r="C54" s="136" t="s">
        <v>5</v>
      </c>
      <c r="D54" s="136">
        <v>250</v>
      </c>
      <c r="E54" s="36"/>
      <c r="F54" s="21">
        <v>160</v>
      </c>
      <c r="G54" s="35">
        <f t="shared" si="7"/>
        <v>38.4</v>
      </c>
      <c r="H54" s="36"/>
      <c r="I54" s="21">
        <v>2880</v>
      </c>
      <c r="J54" s="22">
        <v>691</v>
      </c>
      <c r="K54" s="9">
        <f t="shared" si="6"/>
        <v>41.666666666666664</v>
      </c>
      <c r="L54" s="62">
        <f t="shared" si="8"/>
        <v>0</v>
      </c>
      <c r="M54" s="62">
        <f t="shared" si="9"/>
        <v>0</v>
      </c>
      <c r="N54" s="69">
        <f t="shared" si="10"/>
        <v>0</v>
      </c>
    </row>
    <row r="55" spans="1:14" ht="13.5" thickBot="1">
      <c r="A55" s="6"/>
      <c r="B55" s="139">
        <v>96</v>
      </c>
      <c r="C55" s="140" t="s">
        <v>5</v>
      </c>
      <c r="D55" s="140">
        <v>300</v>
      </c>
      <c r="E55" s="38"/>
      <c r="F55" s="18">
        <v>120</v>
      </c>
      <c r="G55" s="34">
        <f t="shared" si="7"/>
        <v>34.56</v>
      </c>
      <c r="H55" s="38"/>
      <c r="I55" s="18">
        <v>2400</v>
      </c>
      <c r="J55" s="23">
        <v>691</v>
      </c>
      <c r="K55" s="9">
        <f t="shared" si="6"/>
        <v>34.72222222222222</v>
      </c>
      <c r="L55" s="62">
        <f t="shared" si="8"/>
        <v>0</v>
      </c>
      <c r="M55" s="62">
        <f t="shared" si="9"/>
        <v>0</v>
      </c>
      <c r="N55" s="69">
        <f t="shared" si="10"/>
        <v>0</v>
      </c>
    </row>
    <row r="56" spans="1:14" ht="12.75">
      <c r="A56" s="6"/>
      <c r="B56" s="133">
        <v>120</v>
      </c>
      <c r="C56" s="134" t="s">
        <v>5</v>
      </c>
      <c r="D56" s="134">
        <v>150</v>
      </c>
      <c r="E56" s="39"/>
      <c r="F56" s="15">
        <v>220</v>
      </c>
      <c r="G56" s="33">
        <f t="shared" si="7"/>
        <v>39.599999999999994</v>
      </c>
      <c r="H56" s="39"/>
      <c r="I56" s="15">
        <v>3720</v>
      </c>
      <c r="J56" s="24">
        <v>670</v>
      </c>
      <c r="K56" s="9">
        <f t="shared" si="6"/>
        <v>55.55555555555556</v>
      </c>
      <c r="L56" s="62">
        <f t="shared" si="8"/>
        <v>0</v>
      </c>
      <c r="M56" s="62">
        <f t="shared" si="9"/>
        <v>0</v>
      </c>
      <c r="N56" s="69">
        <f t="shared" si="10"/>
        <v>0</v>
      </c>
    </row>
    <row r="57" spans="1:14" ht="12.75">
      <c r="A57" s="6"/>
      <c r="B57" s="135">
        <v>120</v>
      </c>
      <c r="C57" s="136" t="s">
        <v>5</v>
      </c>
      <c r="D57" s="136">
        <v>200</v>
      </c>
      <c r="E57" s="37"/>
      <c r="F57" s="21">
        <v>140</v>
      </c>
      <c r="G57" s="35">
        <f t="shared" si="7"/>
        <v>33.6</v>
      </c>
      <c r="H57" s="37"/>
      <c r="I57" s="21">
        <v>2880</v>
      </c>
      <c r="J57" s="22">
        <v>691</v>
      </c>
      <c r="K57" s="9">
        <f t="shared" si="6"/>
        <v>41.66666666666667</v>
      </c>
      <c r="L57" s="62">
        <f t="shared" si="8"/>
        <v>0</v>
      </c>
      <c r="M57" s="62">
        <f t="shared" si="9"/>
        <v>0</v>
      </c>
      <c r="N57" s="69">
        <f t="shared" si="10"/>
        <v>0</v>
      </c>
    </row>
    <row r="58" spans="1:14" ht="12.75">
      <c r="A58" s="6"/>
      <c r="B58" s="135">
        <v>120</v>
      </c>
      <c r="C58" s="136" t="s">
        <v>5</v>
      </c>
      <c r="D58" s="136">
        <v>250</v>
      </c>
      <c r="E58" s="36"/>
      <c r="F58" s="21">
        <v>120</v>
      </c>
      <c r="G58" s="35">
        <f t="shared" si="7"/>
        <v>36</v>
      </c>
      <c r="H58" s="36"/>
      <c r="I58" s="21">
        <v>2280</v>
      </c>
      <c r="J58" s="22">
        <v>684</v>
      </c>
      <c r="K58" s="9">
        <f t="shared" si="6"/>
        <v>33.333333333333336</v>
      </c>
      <c r="L58" s="62">
        <f t="shared" si="8"/>
        <v>0</v>
      </c>
      <c r="M58" s="62">
        <f t="shared" si="9"/>
        <v>0</v>
      </c>
      <c r="N58" s="69">
        <f t="shared" si="10"/>
        <v>0</v>
      </c>
    </row>
    <row r="59" spans="1:14" ht="12.75">
      <c r="A59" s="6"/>
      <c r="B59" s="135">
        <v>120</v>
      </c>
      <c r="C59" s="136" t="s">
        <v>5</v>
      </c>
      <c r="D59" s="136">
        <v>300</v>
      </c>
      <c r="E59" s="37"/>
      <c r="F59" s="21">
        <v>100</v>
      </c>
      <c r="G59" s="35">
        <f t="shared" si="7"/>
        <v>36</v>
      </c>
      <c r="H59" s="37"/>
      <c r="I59" s="21">
        <v>1920</v>
      </c>
      <c r="J59" s="22">
        <v>691</v>
      </c>
      <c r="K59" s="9">
        <f t="shared" si="6"/>
        <v>27.77777777777778</v>
      </c>
      <c r="L59" s="62">
        <f t="shared" si="8"/>
        <v>0</v>
      </c>
      <c r="M59" s="62">
        <f t="shared" si="9"/>
        <v>0</v>
      </c>
      <c r="N59" s="69">
        <f t="shared" si="10"/>
        <v>0</v>
      </c>
    </row>
    <row r="60" spans="1:14" ht="13.5" thickBot="1">
      <c r="A60" s="6"/>
      <c r="B60" s="139">
        <v>120</v>
      </c>
      <c r="C60" s="140" t="s">
        <v>5</v>
      </c>
      <c r="D60" s="140">
        <v>400</v>
      </c>
      <c r="E60" s="41"/>
      <c r="F60" s="18">
        <v>60</v>
      </c>
      <c r="G60" s="34">
        <f t="shared" si="7"/>
        <v>28.799999999999997</v>
      </c>
      <c r="H60" s="41"/>
      <c r="I60" s="18">
        <v>1440</v>
      </c>
      <c r="J60" s="23">
        <v>691</v>
      </c>
      <c r="K60" s="9">
        <f t="shared" si="6"/>
        <v>20.833333333333336</v>
      </c>
      <c r="L60" s="62">
        <f t="shared" si="8"/>
        <v>0</v>
      </c>
      <c r="M60" s="62">
        <f t="shared" si="9"/>
        <v>0</v>
      </c>
      <c r="N60" s="69">
        <f t="shared" si="10"/>
        <v>0</v>
      </c>
    </row>
    <row r="61" spans="1:14" ht="12.75">
      <c r="A61" s="6"/>
      <c r="B61" s="133">
        <v>144</v>
      </c>
      <c r="C61" s="134" t="s">
        <v>5</v>
      </c>
      <c r="D61" s="134">
        <v>150</v>
      </c>
      <c r="E61" s="40"/>
      <c r="F61" s="15">
        <v>160</v>
      </c>
      <c r="G61" s="33">
        <f t="shared" si="7"/>
        <v>34.559999999999995</v>
      </c>
      <c r="H61" s="40"/>
      <c r="I61" s="15">
        <v>2880</v>
      </c>
      <c r="J61" s="24">
        <v>622</v>
      </c>
      <c r="K61" s="9">
        <f t="shared" si="6"/>
        <v>46.2962962962963</v>
      </c>
      <c r="L61" s="62">
        <f t="shared" si="8"/>
        <v>0</v>
      </c>
      <c r="M61" s="62">
        <f t="shared" si="9"/>
        <v>0</v>
      </c>
      <c r="N61" s="69">
        <f t="shared" si="10"/>
        <v>0</v>
      </c>
    </row>
    <row r="62" spans="1:14" ht="12.75">
      <c r="A62" s="6"/>
      <c r="B62" s="135">
        <v>144</v>
      </c>
      <c r="C62" s="136" t="s">
        <v>5</v>
      </c>
      <c r="D62" s="136">
        <v>200</v>
      </c>
      <c r="E62" s="36"/>
      <c r="F62" s="21">
        <v>180</v>
      </c>
      <c r="G62" s="35">
        <f t="shared" si="7"/>
        <v>51.83999999999999</v>
      </c>
      <c r="H62" s="36"/>
      <c r="I62" s="21">
        <v>2400</v>
      </c>
      <c r="J62" s="22">
        <v>691</v>
      </c>
      <c r="K62" s="9">
        <f t="shared" si="6"/>
        <v>34.72222222222222</v>
      </c>
      <c r="L62" s="62">
        <f t="shared" si="8"/>
        <v>0</v>
      </c>
      <c r="M62" s="62">
        <f t="shared" si="9"/>
        <v>0</v>
      </c>
      <c r="N62" s="69">
        <f t="shared" si="10"/>
        <v>0</v>
      </c>
    </row>
    <row r="63" spans="1:14" ht="12.75">
      <c r="A63" s="6"/>
      <c r="B63" s="135">
        <v>144</v>
      </c>
      <c r="C63" s="136" t="s">
        <v>5</v>
      </c>
      <c r="D63" s="136">
        <v>250</v>
      </c>
      <c r="E63" s="37"/>
      <c r="F63" s="21">
        <v>80</v>
      </c>
      <c r="G63" s="35">
        <f t="shared" si="7"/>
        <v>28.799999999999997</v>
      </c>
      <c r="H63" s="37"/>
      <c r="I63" s="21">
        <v>1920</v>
      </c>
      <c r="J63" s="22">
        <v>691</v>
      </c>
      <c r="K63" s="9">
        <f t="shared" si="6"/>
        <v>27.77777777777778</v>
      </c>
      <c r="L63" s="62">
        <f t="shared" si="8"/>
        <v>0</v>
      </c>
      <c r="M63" s="62">
        <f t="shared" si="9"/>
        <v>0</v>
      </c>
      <c r="N63" s="69">
        <f t="shared" si="10"/>
        <v>0</v>
      </c>
    </row>
    <row r="64" spans="1:14" ht="12.75">
      <c r="A64" s="6"/>
      <c r="B64" s="135">
        <v>144</v>
      </c>
      <c r="C64" s="136" t="s">
        <v>5</v>
      </c>
      <c r="D64" s="136">
        <v>300</v>
      </c>
      <c r="E64" s="36"/>
      <c r="F64" s="21">
        <v>60</v>
      </c>
      <c r="G64" s="35">
        <f t="shared" si="7"/>
        <v>25.919999999999995</v>
      </c>
      <c r="H64" s="36"/>
      <c r="I64" s="21">
        <v>1440</v>
      </c>
      <c r="J64" s="22">
        <v>622</v>
      </c>
      <c r="K64" s="9">
        <f t="shared" si="6"/>
        <v>23.14814814814815</v>
      </c>
      <c r="L64" s="62">
        <f t="shared" si="8"/>
        <v>0</v>
      </c>
      <c r="M64" s="62">
        <f t="shared" si="9"/>
        <v>0</v>
      </c>
      <c r="N64" s="69">
        <f t="shared" si="10"/>
        <v>0</v>
      </c>
    </row>
    <row r="65" spans="1:14" ht="13.5" thickBot="1">
      <c r="A65" s="6"/>
      <c r="B65" s="139">
        <v>144</v>
      </c>
      <c r="C65" s="140" t="s">
        <v>5</v>
      </c>
      <c r="D65" s="140">
        <v>400</v>
      </c>
      <c r="E65" s="38"/>
      <c r="F65" s="18">
        <v>40</v>
      </c>
      <c r="G65" s="34">
        <f t="shared" si="7"/>
        <v>23.04</v>
      </c>
      <c r="H65" s="38"/>
      <c r="I65" s="18">
        <v>1140</v>
      </c>
      <c r="J65" s="23">
        <v>657</v>
      </c>
      <c r="K65" s="9">
        <f t="shared" si="6"/>
        <v>17.36111111111111</v>
      </c>
      <c r="L65" s="62">
        <f t="shared" si="8"/>
        <v>0</v>
      </c>
      <c r="M65" s="62">
        <f t="shared" si="9"/>
        <v>0</v>
      </c>
      <c r="N65" s="69">
        <f t="shared" si="10"/>
        <v>0</v>
      </c>
    </row>
    <row r="66" spans="1:14" ht="12.75">
      <c r="A66" s="6"/>
      <c r="B66" s="133">
        <v>180</v>
      </c>
      <c r="C66" s="134" t="s">
        <v>5</v>
      </c>
      <c r="D66" s="134">
        <v>200</v>
      </c>
      <c r="E66" s="39"/>
      <c r="F66" s="15">
        <v>100</v>
      </c>
      <c r="G66" s="33">
        <f t="shared" si="7"/>
        <v>36</v>
      </c>
      <c r="H66" s="39"/>
      <c r="I66" s="15">
        <v>1800</v>
      </c>
      <c r="J66" s="24">
        <v>648</v>
      </c>
      <c r="K66" s="9">
        <f t="shared" si="6"/>
        <v>27.77777777777778</v>
      </c>
      <c r="L66" s="62">
        <f t="shared" si="8"/>
        <v>0</v>
      </c>
      <c r="M66" s="62">
        <f t="shared" si="9"/>
        <v>0</v>
      </c>
      <c r="N66" s="69">
        <f t="shared" si="10"/>
        <v>0</v>
      </c>
    </row>
    <row r="67" spans="1:14" ht="12.75">
      <c r="A67" s="6"/>
      <c r="B67" s="135">
        <v>180</v>
      </c>
      <c r="C67" s="136" t="s">
        <v>5</v>
      </c>
      <c r="D67" s="136">
        <v>250</v>
      </c>
      <c r="E67" s="37"/>
      <c r="F67" s="21">
        <v>80</v>
      </c>
      <c r="G67" s="35">
        <f t="shared" si="7"/>
        <v>36</v>
      </c>
      <c r="H67" s="37"/>
      <c r="I67" s="21">
        <v>1500</v>
      </c>
      <c r="J67" s="22">
        <v>675</v>
      </c>
      <c r="K67" s="9">
        <f t="shared" si="6"/>
        <v>22.22222222222222</v>
      </c>
      <c r="L67" s="62">
        <f t="shared" si="8"/>
        <v>0</v>
      </c>
      <c r="M67" s="62">
        <f t="shared" si="9"/>
        <v>0</v>
      </c>
      <c r="N67" s="69">
        <f t="shared" si="10"/>
        <v>0</v>
      </c>
    </row>
    <row r="68" spans="1:14" ht="12.75">
      <c r="A68" s="6"/>
      <c r="B68" s="135">
        <v>180</v>
      </c>
      <c r="C68" s="136" t="s">
        <v>5</v>
      </c>
      <c r="D68" s="136">
        <v>300</v>
      </c>
      <c r="E68" s="36"/>
      <c r="F68" s="21">
        <v>60</v>
      </c>
      <c r="G68" s="35">
        <f t="shared" si="7"/>
        <v>32.4</v>
      </c>
      <c r="H68" s="36"/>
      <c r="I68" s="21">
        <v>1200</v>
      </c>
      <c r="J68" s="22">
        <v>648</v>
      </c>
      <c r="K68" s="9">
        <f t="shared" si="6"/>
        <v>18.51851851851852</v>
      </c>
      <c r="L68" s="62">
        <f t="shared" si="8"/>
        <v>0</v>
      </c>
      <c r="M68" s="62">
        <f t="shared" si="9"/>
        <v>0</v>
      </c>
      <c r="N68" s="69">
        <f t="shared" si="10"/>
        <v>0</v>
      </c>
    </row>
    <row r="69" spans="1:14" ht="13.5" thickBot="1">
      <c r="A69" s="6"/>
      <c r="B69" s="139">
        <v>180</v>
      </c>
      <c r="C69" s="140" t="s">
        <v>5</v>
      </c>
      <c r="D69" s="140">
        <v>400</v>
      </c>
      <c r="E69" s="38"/>
      <c r="F69" s="18">
        <v>40</v>
      </c>
      <c r="G69" s="34">
        <f t="shared" si="7"/>
        <v>28.799999999999997</v>
      </c>
      <c r="H69" s="38"/>
      <c r="I69" s="18">
        <v>900</v>
      </c>
      <c r="J69" s="23">
        <v>648</v>
      </c>
      <c r="K69" s="9">
        <f t="shared" si="6"/>
        <v>13.88888888888889</v>
      </c>
      <c r="L69" s="62">
        <f t="shared" si="8"/>
        <v>0</v>
      </c>
      <c r="M69" s="62">
        <f t="shared" si="9"/>
        <v>0</v>
      </c>
      <c r="N69" s="69">
        <f t="shared" si="10"/>
        <v>0</v>
      </c>
    </row>
    <row r="70" spans="1:14" ht="12.75">
      <c r="A70" s="6"/>
      <c r="B70" s="133">
        <v>240</v>
      </c>
      <c r="C70" s="134" t="s">
        <v>5</v>
      </c>
      <c r="D70" s="134">
        <v>200</v>
      </c>
      <c r="E70" s="39"/>
      <c r="F70" s="15">
        <v>40</v>
      </c>
      <c r="G70" s="33">
        <f t="shared" si="7"/>
        <v>19.2</v>
      </c>
      <c r="H70" s="39"/>
      <c r="I70" s="15">
        <v>1440</v>
      </c>
      <c r="J70" s="24">
        <v>691</v>
      </c>
      <c r="K70" s="9">
        <f t="shared" si="6"/>
        <v>20.833333333333336</v>
      </c>
      <c r="L70" s="62">
        <f t="shared" si="8"/>
        <v>0</v>
      </c>
      <c r="M70" s="62">
        <f t="shared" si="9"/>
        <v>0</v>
      </c>
      <c r="N70" s="69">
        <f t="shared" si="10"/>
        <v>0</v>
      </c>
    </row>
    <row r="71" spans="1:14" ht="12.75">
      <c r="A71" s="6"/>
      <c r="B71" s="135">
        <v>240</v>
      </c>
      <c r="C71" s="136" t="s">
        <v>5</v>
      </c>
      <c r="D71" s="136">
        <v>250</v>
      </c>
      <c r="E71" s="37"/>
      <c r="F71" s="21">
        <v>40</v>
      </c>
      <c r="G71" s="35">
        <f t="shared" si="7"/>
        <v>24</v>
      </c>
      <c r="H71" s="37"/>
      <c r="I71" s="21">
        <v>1200</v>
      </c>
      <c r="J71" s="22">
        <v>720</v>
      </c>
      <c r="K71" s="9">
        <f t="shared" si="6"/>
        <v>16.666666666666668</v>
      </c>
      <c r="L71" s="62">
        <f t="shared" si="8"/>
        <v>0</v>
      </c>
      <c r="M71" s="62">
        <f t="shared" si="9"/>
        <v>0</v>
      </c>
      <c r="N71" s="69">
        <f t="shared" si="10"/>
        <v>0</v>
      </c>
    </row>
    <row r="72" spans="1:14" ht="12.75">
      <c r="A72" s="6"/>
      <c r="B72" s="135">
        <v>240</v>
      </c>
      <c r="C72" s="136" t="s">
        <v>5</v>
      </c>
      <c r="D72" s="136">
        <v>300</v>
      </c>
      <c r="E72" s="36"/>
      <c r="F72" s="21">
        <v>40</v>
      </c>
      <c r="G72" s="35">
        <f t="shared" si="7"/>
        <v>28.799999999999997</v>
      </c>
      <c r="H72" s="36"/>
      <c r="I72" s="21">
        <v>960</v>
      </c>
      <c r="J72" s="22">
        <v>691</v>
      </c>
      <c r="K72" s="9">
        <f t="shared" si="6"/>
        <v>13.88888888888889</v>
      </c>
      <c r="L72" s="62">
        <f t="shared" si="8"/>
        <v>0</v>
      </c>
      <c r="M72" s="62">
        <f t="shared" si="9"/>
        <v>0</v>
      </c>
      <c r="N72" s="69">
        <f t="shared" si="10"/>
        <v>0</v>
      </c>
    </row>
    <row r="73" spans="1:14" ht="13.5" thickBot="1">
      <c r="A73" s="112"/>
      <c r="B73" s="139">
        <v>240</v>
      </c>
      <c r="C73" s="140" t="s">
        <v>5</v>
      </c>
      <c r="D73" s="140">
        <v>400</v>
      </c>
      <c r="E73" s="38"/>
      <c r="F73" s="18">
        <v>20</v>
      </c>
      <c r="G73" s="34">
        <f t="shared" si="7"/>
        <v>19.2</v>
      </c>
      <c r="H73" s="38"/>
      <c r="I73" s="18">
        <v>720</v>
      </c>
      <c r="J73" s="23">
        <v>691</v>
      </c>
      <c r="K73" s="9">
        <f t="shared" si="6"/>
        <v>10.416666666666668</v>
      </c>
      <c r="L73" s="62">
        <f t="shared" si="8"/>
        <v>0</v>
      </c>
      <c r="M73" s="62">
        <f t="shared" si="9"/>
        <v>0</v>
      </c>
      <c r="N73" s="69">
        <f t="shared" si="10"/>
        <v>0</v>
      </c>
    </row>
    <row r="74" spans="1:14" ht="12.75">
      <c r="A74" s="112"/>
      <c r="B74" s="133">
        <v>288</v>
      </c>
      <c r="C74" s="134" t="s">
        <v>5</v>
      </c>
      <c r="D74" s="134">
        <v>300</v>
      </c>
      <c r="E74" s="39"/>
      <c r="F74" s="15">
        <v>40</v>
      </c>
      <c r="G74" s="33">
        <f t="shared" si="7"/>
        <v>34.559999999999995</v>
      </c>
      <c r="H74" s="39"/>
      <c r="I74" s="15">
        <v>720</v>
      </c>
      <c r="J74" s="24">
        <v>622</v>
      </c>
      <c r="K74" s="9">
        <f t="shared" si="6"/>
        <v>11.574074074074074</v>
      </c>
      <c r="L74" s="62">
        <f t="shared" si="8"/>
        <v>0</v>
      </c>
      <c r="M74" s="62">
        <f t="shared" si="9"/>
        <v>0</v>
      </c>
      <c r="N74" s="69">
        <f t="shared" si="10"/>
        <v>0</v>
      </c>
    </row>
    <row r="75" spans="1:14" ht="13.5" thickBot="1">
      <c r="A75" s="112"/>
      <c r="B75" s="139">
        <v>288</v>
      </c>
      <c r="C75" s="140" t="s">
        <v>5</v>
      </c>
      <c r="D75" s="140">
        <v>400</v>
      </c>
      <c r="E75" s="38"/>
      <c r="F75" s="18">
        <v>20</v>
      </c>
      <c r="G75" s="34">
        <f t="shared" si="7"/>
        <v>23.04</v>
      </c>
      <c r="H75" s="38"/>
      <c r="I75" s="18">
        <v>600</v>
      </c>
      <c r="J75" s="23">
        <v>691</v>
      </c>
      <c r="K75" s="9">
        <f t="shared" si="6"/>
        <v>8.680555555555555</v>
      </c>
      <c r="L75" s="62">
        <f t="shared" si="8"/>
        <v>0</v>
      </c>
      <c r="M75" s="62">
        <f t="shared" si="9"/>
        <v>0</v>
      </c>
      <c r="N75" s="69">
        <f t="shared" si="10"/>
        <v>0</v>
      </c>
    </row>
    <row r="76" spans="1:14" ht="12.75">
      <c r="A76" s="112"/>
      <c r="B76" s="116" t="s">
        <v>6</v>
      </c>
      <c r="C76" s="117"/>
      <c r="D76" s="117"/>
      <c r="E76" s="117"/>
      <c r="F76" s="199"/>
      <c r="G76" s="200"/>
      <c r="H76" s="200"/>
      <c r="I76" s="200"/>
      <c r="J76" s="201"/>
      <c r="K76" s="71"/>
      <c r="L76" s="71"/>
      <c r="M76" s="71"/>
      <c r="N76" s="72"/>
    </row>
    <row r="77" spans="1:14" ht="12.75">
      <c r="A77" s="112"/>
      <c r="B77" s="135">
        <v>100</v>
      </c>
      <c r="C77" s="136" t="s">
        <v>5</v>
      </c>
      <c r="D77" s="136">
        <v>240</v>
      </c>
      <c r="E77" s="36"/>
      <c r="F77" s="21">
        <v>140</v>
      </c>
      <c r="G77" s="35">
        <f>B77/1000*D77/1000*F77*10</f>
        <v>33.6</v>
      </c>
      <c r="H77" s="36"/>
      <c r="I77" s="21">
        <v>2700</v>
      </c>
      <c r="J77" s="22">
        <v>648</v>
      </c>
      <c r="K77" s="9">
        <f>1000000/B77/D77</f>
        <v>41.666666666666664</v>
      </c>
      <c r="L77" s="62">
        <f>(E77*F77+H77*I77)*B77*D77/1000000</f>
        <v>0</v>
      </c>
      <c r="M77" s="62">
        <f>E77*G77+H77*J77</f>
        <v>0</v>
      </c>
      <c r="N77" s="69">
        <f>E77*F77+H77*I77</f>
        <v>0</v>
      </c>
    </row>
    <row r="78" spans="1:14" ht="13.5" thickBot="1">
      <c r="A78" s="112"/>
      <c r="B78" s="139">
        <v>150</v>
      </c>
      <c r="C78" s="140" t="s">
        <v>5</v>
      </c>
      <c r="D78" s="140">
        <v>240</v>
      </c>
      <c r="E78" s="38"/>
      <c r="F78" s="18">
        <v>100</v>
      </c>
      <c r="G78" s="34">
        <f>B78/1000*D78/1000*F78*10</f>
        <v>36</v>
      </c>
      <c r="H78" s="38"/>
      <c r="I78" s="18">
        <v>1800</v>
      </c>
      <c r="J78" s="23">
        <v>648</v>
      </c>
      <c r="K78" s="9">
        <f>1000000/B78/D78</f>
        <v>27.77777777777778</v>
      </c>
      <c r="L78" s="62">
        <f>(E78*F78+H78*I78)*B78*D78/1000000</f>
        <v>0</v>
      </c>
      <c r="M78" s="62">
        <f>E78*G78+H78*J78</f>
        <v>0</v>
      </c>
      <c r="N78" s="69">
        <f>E78*F78+H78*I78</f>
        <v>0</v>
      </c>
    </row>
    <row r="79" spans="1:14" ht="12.75">
      <c r="A79" s="112"/>
      <c r="B79" s="156" t="s">
        <v>7</v>
      </c>
      <c r="C79" s="114"/>
      <c r="D79" s="114"/>
      <c r="E79" s="115"/>
      <c r="F79" s="202"/>
      <c r="G79" s="203"/>
      <c r="H79" s="203"/>
      <c r="I79" s="203"/>
      <c r="J79" s="204"/>
      <c r="K79" s="71"/>
      <c r="L79" s="71"/>
      <c r="M79" s="71"/>
      <c r="N79" s="72"/>
    </row>
    <row r="80" spans="1:14" ht="12.75">
      <c r="A80" s="112"/>
      <c r="B80" s="135">
        <v>96</v>
      </c>
      <c r="C80" s="136" t="s">
        <v>5</v>
      </c>
      <c r="D80" s="136">
        <v>375</v>
      </c>
      <c r="E80" s="36"/>
      <c r="F80" s="21">
        <v>120</v>
      </c>
      <c r="G80" s="35">
        <f>B80/1000*D80/1000*F80*10</f>
        <v>43.199999999999996</v>
      </c>
      <c r="H80" s="36"/>
      <c r="I80" s="21">
        <v>1800</v>
      </c>
      <c r="J80" s="22">
        <v>648</v>
      </c>
      <c r="K80" s="9">
        <f>1000000/B80/D80</f>
        <v>27.777777777777775</v>
      </c>
      <c r="L80" s="62">
        <f>(E80*F80+H80*I80)*B80*D80/1000000</f>
        <v>0</v>
      </c>
      <c r="M80" s="62">
        <f>E80*G80+H80*J80</f>
        <v>0</v>
      </c>
      <c r="N80" s="69">
        <f>E80*F80+H80*I80</f>
        <v>0</v>
      </c>
    </row>
    <row r="81" spans="1:14" ht="12.75">
      <c r="A81" s="112"/>
      <c r="B81" s="135">
        <v>120</v>
      </c>
      <c r="C81" s="136" t="s">
        <v>5</v>
      </c>
      <c r="D81" s="136">
        <v>500</v>
      </c>
      <c r="E81" s="37"/>
      <c r="F81" s="21">
        <v>60</v>
      </c>
      <c r="G81" s="35">
        <f>B81/1000*D81/1000*F81*10</f>
        <v>36</v>
      </c>
      <c r="H81" s="37"/>
      <c r="I81" s="21">
        <v>1080</v>
      </c>
      <c r="J81" s="22">
        <v>648</v>
      </c>
      <c r="K81" s="9">
        <f>1000000/B81/D81</f>
        <v>16.666666666666668</v>
      </c>
      <c r="L81" s="62">
        <f>(E81*F81+H81*I81)*B81*D81/1000000</f>
        <v>0</v>
      </c>
      <c r="M81" s="62">
        <f>E81*G81+H81*J81</f>
        <v>0</v>
      </c>
      <c r="N81" s="69">
        <f>E81*F81+H81*I81</f>
        <v>0</v>
      </c>
    </row>
    <row r="82" spans="1:14" ht="12.75">
      <c r="A82" s="112"/>
      <c r="B82" s="135">
        <v>144</v>
      </c>
      <c r="C82" s="136" t="s">
        <v>5</v>
      </c>
      <c r="D82" s="136">
        <v>500</v>
      </c>
      <c r="E82" s="36"/>
      <c r="F82" s="21">
        <v>50</v>
      </c>
      <c r="G82" s="35">
        <f>B82/1000*D82/1000*F82*10</f>
        <v>36</v>
      </c>
      <c r="H82" s="36"/>
      <c r="I82" s="21">
        <v>960</v>
      </c>
      <c r="J82" s="22">
        <v>691</v>
      </c>
      <c r="K82" s="9">
        <f>1000000/B82/D82</f>
        <v>13.88888888888889</v>
      </c>
      <c r="L82" s="62">
        <f>(E82*F82+H82*I82)*B82*D82/1000000</f>
        <v>0</v>
      </c>
      <c r="M82" s="62">
        <f>E82*G82+H82*J82</f>
        <v>0</v>
      </c>
      <c r="N82" s="69">
        <f>E82*F82+H82*I82</f>
        <v>0</v>
      </c>
    </row>
    <row r="83" spans="1:14" ht="13.5" thickBot="1">
      <c r="A83" s="112"/>
      <c r="B83" s="139">
        <v>180</v>
      </c>
      <c r="C83" s="140" t="s">
        <v>5</v>
      </c>
      <c r="D83" s="140">
        <v>500</v>
      </c>
      <c r="E83" s="38"/>
      <c r="F83" s="18">
        <v>40</v>
      </c>
      <c r="G83" s="34">
        <f>B83/1000*D83/1000*F83*10</f>
        <v>36</v>
      </c>
      <c r="H83" s="38"/>
      <c r="I83" s="18">
        <v>720</v>
      </c>
      <c r="J83" s="23">
        <v>648</v>
      </c>
      <c r="K83" s="150">
        <f>1000000/B83/D83</f>
        <v>11.11111111111111</v>
      </c>
      <c r="L83" s="151">
        <f>(E83*F83+H83*I83)*B83*D83/1000000</f>
        <v>0</v>
      </c>
      <c r="M83" s="151">
        <f>E83*G83+H83*J83</f>
        <v>0</v>
      </c>
      <c r="N83" s="152">
        <f>E83*F83+H83*I83</f>
        <v>0</v>
      </c>
    </row>
    <row r="84" spans="2:15" ht="20.25" customHeight="1">
      <c r="B84" s="70" t="s">
        <v>25</v>
      </c>
      <c r="C84" s="70"/>
      <c r="D84" s="70"/>
      <c r="E84" s="157">
        <f>SUM(E45:E83)</f>
        <v>0</v>
      </c>
      <c r="F84" s="157"/>
      <c r="G84" s="157"/>
      <c r="H84" s="157">
        <f>SUM(H45:H83)</f>
        <v>0</v>
      </c>
      <c r="I84" s="70"/>
      <c r="J84" s="70"/>
      <c r="K84" s="70"/>
      <c r="L84" s="158">
        <f>SUM(L45:L83)</f>
        <v>0</v>
      </c>
      <c r="M84" s="158">
        <f>SUM(M45:M83)</f>
        <v>0</v>
      </c>
      <c r="N84" s="158">
        <f>SUM(N45:N83)</f>
        <v>0</v>
      </c>
      <c r="O84" s="183"/>
    </row>
    <row r="85" spans="6:10" ht="12.75">
      <c r="F85" s="67"/>
      <c r="G85" s="68"/>
      <c r="H85" s="68"/>
      <c r="I85" s="68"/>
      <c r="J85" s="68"/>
    </row>
    <row r="86" spans="1:10" ht="23.25" customHeight="1" thickBot="1">
      <c r="A86" s="10"/>
      <c r="B86" s="167" t="s">
        <v>15</v>
      </c>
      <c r="C86" s="167"/>
      <c r="D86" s="167"/>
      <c r="E86" s="167" t="s">
        <v>26</v>
      </c>
      <c r="G86" s="68"/>
      <c r="H86" s="68"/>
      <c r="I86" s="68"/>
      <c r="J86" s="68"/>
    </row>
    <row r="87" spans="1:14" ht="16.5">
      <c r="A87" s="10"/>
      <c r="B87" s="168">
        <v>76</v>
      </c>
      <c r="C87" s="141" t="s">
        <v>5</v>
      </c>
      <c r="D87" s="141">
        <v>160</v>
      </c>
      <c r="E87" s="82"/>
      <c r="F87" s="83">
        <v>0</v>
      </c>
      <c r="G87" s="84">
        <f aca="true" t="shared" si="11" ref="G87:G122">B87/1000*D87/1000*F87*15.7</f>
        <v>0</v>
      </c>
      <c r="H87" s="85"/>
      <c r="I87" s="81">
        <v>4032</v>
      </c>
      <c r="J87" s="86">
        <f aca="true" t="shared" si="12" ref="J87:J122">B87/1000*D87/1000*I87*15.7</f>
        <v>769.757184</v>
      </c>
      <c r="K87" s="147">
        <f aca="true" t="shared" si="13" ref="K87:K122">1000000/B87/D87</f>
        <v>82.23684210526315</v>
      </c>
      <c r="L87" s="148">
        <f aca="true" t="shared" si="14" ref="L87:L122">(E87*F87+H87*I87)*B87*D87/1000000</f>
        <v>0</v>
      </c>
      <c r="M87" s="148">
        <f aca="true" t="shared" si="15" ref="M87:M122">E87*G87+H87*J87</f>
        <v>0</v>
      </c>
      <c r="N87" s="149">
        <f aca="true" t="shared" si="16" ref="N87:N122">E87*F87+H87*I87</f>
        <v>0</v>
      </c>
    </row>
    <row r="88" spans="1:14" ht="16.5">
      <c r="A88" s="10"/>
      <c r="B88" s="169">
        <v>76</v>
      </c>
      <c r="C88" s="142" t="s">
        <v>5</v>
      </c>
      <c r="D88" s="142">
        <v>192</v>
      </c>
      <c r="E88" s="88"/>
      <c r="F88" s="89">
        <v>0</v>
      </c>
      <c r="G88" s="90">
        <f t="shared" si="11"/>
        <v>0</v>
      </c>
      <c r="H88" s="91"/>
      <c r="I88" s="87">
        <v>3360</v>
      </c>
      <c r="J88" s="92">
        <f t="shared" si="12"/>
        <v>769.7571839999999</v>
      </c>
      <c r="K88" s="9">
        <f t="shared" si="13"/>
        <v>68.53070175438596</v>
      </c>
      <c r="L88" s="62">
        <f t="shared" si="14"/>
        <v>0</v>
      </c>
      <c r="M88" s="62">
        <f t="shared" si="15"/>
        <v>0</v>
      </c>
      <c r="N88" s="69">
        <f t="shared" si="16"/>
        <v>0</v>
      </c>
    </row>
    <row r="89" spans="1:14" ht="17.25" thickBot="1">
      <c r="A89" s="10"/>
      <c r="B89" s="169">
        <v>76</v>
      </c>
      <c r="C89" s="142" t="s">
        <v>5</v>
      </c>
      <c r="D89" s="142">
        <v>256</v>
      </c>
      <c r="E89" s="88"/>
      <c r="F89" s="89">
        <v>0</v>
      </c>
      <c r="G89" s="90">
        <f t="shared" si="11"/>
        <v>0</v>
      </c>
      <c r="H89" s="91"/>
      <c r="I89" s="87">
        <v>2448</v>
      </c>
      <c r="J89" s="92">
        <f t="shared" si="12"/>
        <v>747.7641216000001</v>
      </c>
      <c r="K89" s="9">
        <f t="shared" si="13"/>
        <v>51.39802631578947</v>
      </c>
      <c r="L89" s="62">
        <f t="shared" si="14"/>
        <v>0</v>
      </c>
      <c r="M89" s="62">
        <f t="shared" si="15"/>
        <v>0</v>
      </c>
      <c r="N89" s="69">
        <f t="shared" si="16"/>
        <v>0</v>
      </c>
    </row>
    <row r="90" spans="1:14" ht="16.5">
      <c r="A90" s="10"/>
      <c r="B90" s="168">
        <v>95</v>
      </c>
      <c r="C90" s="141" t="s">
        <v>5</v>
      </c>
      <c r="D90" s="141">
        <v>160</v>
      </c>
      <c r="E90" s="82"/>
      <c r="F90" s="83">
        <v>0</v>
      </c>
      <c r="G90" s="84">
        <f t="shared" si="11"/>
        <v>0</v>
      </c>
      <c r="H90" s="85"/>
      <c r="I90" s="81">
        <v>3408</v>
      </c>
      <c r="J90" s="86">
        <f t="shared" si="12"/>
        <v>813.28512</v>
      </c>
      <c r="K90" s="9">
        <f t="shared" si="13"/>
        <v>65.78947368421053</v>
      </c>
      <c r="L90" s="62">
        <f t="shared" si="14"/>
        <v>0</v>
      </c>
      <c r="M90" s="62">
        <f t="shared" si="15"/>
        <v>0</v>
      </c>
      <c r="N90" s="69">
        <f t="shared" si="16"/>
        <v>0</v>
      </c>
    </row>
    <row r="91" spans="1:14" ht="17.25" thickBot="1">
      <c r="A91" s="10"/>
      <c r="B91" s="170">
        <v>95</v>
      </c>
      <c r="C91" s="143" t="s">
        <v>5</v>
      </c>
      <c r="D91" s="143">
        <v>192</v>
      </c>
      <c r="E91" s="94"/>
      <c r="F91" s="95">
        <v>0</v>
      </c>
      <c r="G91" s="96">
        <f t="shared" si="11"/>
        <v>0</v>
      </c>
      <c r="H91" s="97"/>
      <c r="I91" s="93">
        <v>2880</v>
      </c>
      <c r="J91" s="98">
        <f t="shared" si="12"/>
        <v>824.7398400000001</v>
      </c>
      <c r="K91" s="9">
        <f t="shared" si="13"/>
        <v>54.824561403508774</v>
      </c>
      <c r="L91" s="62">
        <f t="shared" si="14"/>
        <v>0</v>
      </c>
      <c r="M91" s="62">
        <f t="shared" si="15"/>
        <v>0</v>
      </c>
      <c r="N91" s="69">
        <f t="shared" si="16"/>
        <v>0</v>
      </c>
    </row>
    <row r="92" spans="1:14" ht="16.5">
      <c r="A92" s="10"/>
      <c r="B92" s="168">
        <v>114</v>
      </c>
      <c r="C92" s="141" t="s">
        <v>5</v>
      </c>
      <c r="D92" s="141">
        <v>160</v>
      </c>
      <c r="E92" s="82"/>
      <c r="F92" s="83">
        <v>0</v>
      </c>
      <c r="G92" s="84">
        <f t="shared" si="11"/>
        <v>0</v>
      </c>
      <c r="H92" s="85"/>
      <c r="I92" s="81">
        <v>2784</v>
      </c>
      <c r="J92" s="86">
        <f t="shared" si="12"/>
        <v>797.2485120000001</v>
      </c>
      <c r="K92" s="9">
        <f t="shared" si="13"/>
        <v>54.82456140350877</v>
      </c>
      <c r="L92" s="62">
        <f t="shared" si="14"/>
        <v>0</v>
      </c>
      <c r="M92" s="62">
        <f t="shared" si="15"/>
        <v>0</v>
      </c>
      <c r="N92" s="69">
        <f t="shared" si="16"/>
        <v>0</v>
      </c>
    </row>
    <row r="93" spans="1:14" ht="16.5">
      <c r="A93" s="10"/>
      <c r="B93" s="169">
        <v>114</v>
      </c>
      <c r="C93" s="142" t="s">
        <v>5</v>
      </c>
      <c r="D93" s="142">
        <v>192</v>
      </c>
      <c r="E93" s="88"/>
      <c r="F93" s="89">
        <v>0</v>
      </c>
      <c r="G93" s="90">
        <f t="shared" si="11"/>
        <v>0</v>
      </c>
      <c r="H93" s="91"/>
      <c r="I93" s="87">
        <v>2400</v>
      </c>
      <c r="J93" s="92">
        <f t="shared" si="12"/>
        <v>824.7398400000001</v>
      </c>
      <c r="K93" s="9">
        <f t="shared" si="13"/>
        <v>45.687134502923975</v>
      </c>
      <c r="L93" s="62">
        <f t="shared" si="14"/>
        <v>0</v>
      </c>
      <c r="M93" s="62">
        <f t="shared" si="15"/>
        <v>0</v>
      </c>
      <c r="N93" s="69">
        <f t="shared" si="16"/>
        <v>0</v>
      </c>
    </row>
    <row r="94" spans="1:14" ht="16.5">
      <c r="A94" s="10"/>
      <c r="B94" s="169">
        <v>114</v>
      </c>
      <c r="C94" s="142" t="s">
        <v>5</v>
      </c>
      <c r="D94" s="142">
        <v>256</v>
      </c>
      <c r="E94" s="88"/>
      <c r="F94" s="89">
        <v>0</v>
      </c>
      <c r="G94" s="90">
        <f t="shared" si="11"/>
        <v>0</v>
      </c>
      <c r="H94" s="91"/>
      <c r="I94" s="87">
        <v>1824</v>
      </c>
      <c r="J94" s="92">
        <f t="shared" si="12"/>
        <v>835.7363712</v>
      </c>
      <c r="K94" s="9">
        <f t="shared" si="13"/>
        <v>34.26535087719298</v>
      </c>
      <c r="L94" s="62">
        <f t="shared" si="14"/>
        <v>0</v>
      </c>
      <c r="M94" s="62">
        <f t="shared" si="15"/>
        <v>0</v>
      </c>
      <c r="N94" s="69">
        <f t="shared" si="16"/>
        <v>0</v>
      </c>
    </row>
    <row r="95" spans="1:14" ht="16.5">
      <c r="A95" s="10"/>
      <c r="B95" s="171">
        <v>133</v>
      </c>
      <c r="C95" s="144" t="s">
        <v>5</v>
      </c>
      <c r="D95" s="144">
        <v>160</v>
      </c>
      <c r="E95" s="100"/>
      <c r="F95" s="101">
        <v>0</v>
      </c>
      <c r="G95" s="102">
        <f t="shared" si="11"/>
        <v>0</v>
      </c>
      <c r="H95" s="103"/>
      <c r="I95" s="99">
        <v>2400</v>
      </c>
      <c r="J95" s="104">
        <f t="shared" si="12"/>
        <v>801.8304</v>
      </c>
      <c r="K95" s="9">
        <f t="shared" si="13"/>
        <v>46.99248120300752</v>
      </c>
      <c r="L95" s="62">
        <f t="shared" si="14"/>
        <v>0</v>
      </c>
      <c r="M95" s="62">
        <f t="shared" si="15"/>
        <v>0</v>
      </c>
      <c r="N95" s="69">
        <f t="shared" si="16"/>
        <v>0</v>
      </c>
    </row>
    <row r="96" spans="1:14" ht="16.5">
      <c r="A96" s="10"/>
      <c r="B96" s="169">
        <v>133</v>
      </c>
      <c r="C96" s="142" t="s">
        <v>5</v>
      </c>
      <c r="D96" s="142">
        <v>192</v>
      </c>
      <c r="E96" s="88"/>
      <c r="F96" s="89">
        <v>0</v>
      </c>
      <c r="G96" s="90">
        <f t="shared" si="11"/>
        <v>0</v>
      </c>
      <c r="H96" s="91"/>
      <c r="I96" s="87">
        <v>2016</v>
      </c>
      <c r="J96" s="92">
        <f t="shared" si="12"/>
        <v>808.2450431999999</v>
      </c>
      <c r="K96" s="9">
        <f t="shared" si="13"/>
        <v>39.16040100250627</v>
      </c>
      <c r="L96" s="62">
        <f t="shared" si="14"/>
        <v>0</v>
      </c>
      <c r="M96" s="62">
        <f t="shared" si="15"/>
        <v>0</v>
      </c>
      <c r="N96" s="69">
        <f t="shared" si="16"/>
        <v>0</v>
      </c>
    </row>
    <row r="97" spans="1:14" ht="16.5">
      <c r="A97" s="10"/>
      <c r="B97" s="169">
        <v>133</v>
      </c>
      <c r="C97" s="142" t="s">
        <v>5</v>
      </c>
      <c r="D97" s="142">
        <v>256</v>
      </c>
      <c r="E97" s="88"/>
      <c r="F97" s="89">
        <v>0</v>
      </c>
      <c r="G97" s="90">
        <f t="shared" si="11"/>
        <v>0</v>
      </c>
      <c r="H97" s="91"/>
      <c r="I97" s="87">
        <v>1488</v>
      </c>
      <c r="J97" s="92">
        <f t="shared" si="12"/>
        <v>795.4157568</v>
      </c>
      <c r="K97" s="9">
        <f t="shared" si="13"/>
        <v>29.3703007518797</v>
      </c>
      <c r="L97" s="62">
        <f t="shared" si="14"/>
        <v>0</v>
      </c>
      <c r="M97" s="62">
        <f t="shared" si="15"/>
        <v>0</v>
      </c>
      <c r="N97" s="69">
        <f t="shared" si="16"/>
        <v>0</v>
      </c>
    </row>
    <row r="98" spans="1:14" ht="16.5">
      <c r="A98" s="10"/>
      <c r="B98" s="169">
        <v>133</v>
      </c>
      <c r="C98" s="142" t="s">
        <v>5</v>
      </c>
      <c r="D98" s="142">
        <v>320</v>
      </c>
      <c r="E98" s="88"/>
      <c r="F98" s="89">
        <v>0</v>
      </c>
      <c r="G98" s="90">
        <f t="shared" si="11"/>
        <v>0</v>
      </c>
      <c r="H98" s="91"/>
      <c r="I98" s="87">
        <v>1248</v>
      </c>
      <c r="J98" s="92">
        <f t="shared" si="12"/>
        <v>833.9036159999999</v>
      </c>
      <c r="K98" s="9">
        <f t="shared" si="13"/>
        <v>23.49624060150376</v>
      </c>
      <c r="L98" s="62">
        <f t="shared" si="14"/>
        <v>0</v>
      </c>
      <c r="M98" s="62">
        <f t="shared" si="15"/>
        <v>0</v>
      </c>
      <c r="N98" s="69">
        <f t="shared" si="16"/>
        <v>0</v>
      </c>
    </row>
    <row r="99" spans="1:14" ht="17.25" thickBot="1">
      <c r="A99" s="10"/>
      <c r="B99" s="172">
        <v>133</v>
      </c>
      <c r="C99" s="145" t="s">
        <v>5</v>
      </c>
      <c r="D99" s="145">
        <v>384</v>
      </c>
      <c r="E99" s="106"/>
      <c r="F99" s="107">
        <v>0</v>
      </c>
      <c r="G99" s="108">
        <f t="shared" si="11"/>
        <v>0</v>
      </c>
      <c r="H99" s="109"/>
      <c r="I99" s="105">
        <v>960</v>
      </c>
      <c r="J99" s="110">
        <f t="shared" si="12"/>
        <v>769.7571839999999</v>
      </c>
      <c r="K99" s="9">
        <f t="shared" si="13"/>
        <v>19.580200501253135</v>
      </c>
      <c r="L99" s="62">
        <f t="shared" si="14"/>
        <v>0</v>
      </c>
      <c r="M99" s="62">
        <f t="shared" si="15"/>
        <v>0</v>
      </c>
      <c r="N99" s="69">
        <f t="shared" si="16"/>
        <v>0</v>
      </c>
    </row>
    <row r="100" spans="1:14" ht="16.5">
      <c r="A100" s="10"/>
      <c r="B100" s="168">
        <v>152</v>
      </c>
      <c r="C100" s="141" t="s">
        <v>5</v>
      </c>
      <c r="D100" s="141">
        <v>160</v>
      </c>
      <c r="E100" s="82"/>
      <c r="F100" s="83">
        <v>0</v>
      </c>
      <c r="G100" s="84">
        <f t="shared" si="11"/>
        <v>0</v>
      </c>
      <c r="H100" s="85"/>
      <c r="I100" s="81">
        <v>2016</v>
      </c>
      <c r="J100" s="86">
        <f t="shared" si="12"/>
        <v>769.757184</v>
      </c>
      <c r="K100" s="9">
        <f t="shared" si="13"/>
        <v>41.118421052631575</v>
      </c>
      <c r="L100" s="62">
        <f t="shared" si="14"/>
        <v>0</v>
      </c>
      <c r="M100" s="62">
        <f t="shared" si="15"/>
        <v>0</v>
      </c>
      <c r="N100" s="69">
        <f t="shared" si="16"/>
        <v>0</v>
      </c>
    </row>
    <row r="101" spans="1:14" ht="16.5">
      <c r="A101" s="10"/>
      <c r="B101" s="169">
        <v>152</v>
      </c>
      <c r="C101" s="142" t="s">
        <v>5</v>
      </c>
      <c r="D101" s="142">
        <v>192</v>
      </c>
      <c r="E101" s="88"/>
      <c r="F101" s="89">
        <v>0</v>
      </c>
      <c r="G101" s="90">
        <f t="shared" si="11"/>
        <v>0</v>
      </c>
      <c r="H101" s="91"/>
      <c r="I101" s="87">
        <v>1776</v>
      </c>
      <c r="J101" s="92">
        <f t="shared" si="12"/>
        <v>813.7433087999999</v>
      </c>
      <c r="K101" s="9">
        <f t="shared" si="13"/>
        <v>34.26535087719298</v>
      </c>
      <c r="L101" s="62">
        <f t="shared" si="14"/>
        <v>0</v>
      </c>
      <c r="M101" s="62">
        <f t="shared" si="15"/>
        <v>0</v>
      </c>
      <c r="N101" s="69">
        <f t="shared" si="16"/>
        <v>0</v>
      </c>
    </row>
    <row r="102" spans="1:14" ht="16.5">
      <c r="A102" s="10"/>
      <c r="B102" s="169">
        <v>152</v>
      </c>
      <c r="C102" s="142" t="s">
        <v>5</v>
      </c>
      <c r="D102" s="142">
        <v>256</v>
      </c>
      <c r="E102" s="88"/>
      <c r="F102" s="89">
        <v>0</v>
      </c>
      <c r="G102" s="90">
        <f t="shared" si="11"/>
        <v>0</v>
      </c>
      <c r="H102" s="91"/>
      <c r="I102" s="87">
        <v>1200</v>
      </c>
      <c r="J102" s="92">
        <f t="shared" si="12"/>
        <v>733.10208</v>
      </c>
      <c r="K102" s="9">
        <f t="shared" si="13"/>
        <v>25.699013157894736</v>
      </c>
      <c r="L102" s="62">
        <f t="shared" si="14"/>
        <v>0</v>
      </c>
      <c r="M102" s="62">
        <f t="shared" si="15"/>
        <v>0</v>
      </c>
      <c r="N102" s="69">
        <f t="shared" si="16"/>
        <v>0</v>
      </c>
    </row>
    <row r="103" spans="1:14" ht="16.5">
      <c r="A103" s="10"/>
      <c r="B103" s="169">
        <v>152</v>
      </c>
      <c r="C103" s="142" t="s">
        <v>5</v>
      </c>
      <c r="D103" s="142">
        <v>320</v>
      </c>
      <c r="E103" s="88"/>
      <c r="F103" s="89">
        <v>0</v>
      </c>
      <c r="G103" s="90">
        <f t="shared" si="11"/>
        <v>0</v>
      </c>
      <c r="H103" s="91"/>
      <c r="I103" s="87">
        <v>1008</v>
      </c>
      <c r="J103" s="92">
        <f t="shared" si="12"/>
        <v>769.757184</v>
      </c>
      <c r="K103" s="9">
        <f t="shared" si="13"/>
        <v>20.559210526315788</v>
      </c>
      <c r="L103" s="62">
        <f t="shared" si="14"/>
        <v>0</v>
      </c>
      <c r="M103" s="62">
        <f t="shared" si="15"/>
        <v>0</v>
      </c>
      <c r="N103" s="69">
        <f t="shared" si="16"/>
        <v>0</v>
      </c>
    </row>
    <row r="104" spans="1:14" ht="17.25" thickBot="1">
      <c r="A104" s="10"/>
      <c r="B104" s="170">
        <v>152</v>
      </c>
      <c r="C104" s="143" t="s">
        <v>5</v>
      </c>
      <c r="D104" s="143">
        <v>384</v>
      </c>
      <c r="E104" s="94"/>
      <c r="F104" s="95">
        <v>0</v>
      </c>
      <c r="G104" s="96">
        <f t="shared" si="11"/>
        <v>0</v>
      </c>
      <c r="H104" s="97"/>
      <c r="I104" s="93">
        <v>816</v>
      </c>
      <c r="J104" s="98">
        <f t="shared" si="12"/>
        <v>747.7641216</v>
      </c>
      <c r="K104" s="9">
        <f t="shared" si="13"/>
        <v>17.13267543859649</v>
      </c>
      <c r="L104" s="62">
        <f t="shared" si="14"/>
        <v>0</v>
      </c>
      <c r="M104" s="62">
        <f t="shared" si="15"/>
        <v>0</v>
      </c>
      <c r="N104" s="69">
        <f t="shared" si="16"/>
        <v>0</v>
      </c>
    </row>
    <row r="105" spans="1:14" ht="16.5">
      <c r="A105" s="10"/>
      <c r="B105" s="168">
        <v>190</v>
      </c>
      <c r="C105" s="141" t="s">
        <v>5</v>
      </c>
      <c r="D105" s="141">
        <v>192</v>
      </c>
      <c r="E105" s="82"/>
      <c r="F105" s="83">
        <v>0</v>
      </c>
      <c r="G105" s="84">
        <f t="shared" si="11"/>
        <v>0</v>
      </c>
      <c r="H105" s="85"/>
      <c r="I105" s="81">
        <v>1440</v>
      </c>
      <c r="J105" s="86">
        <f t="shared" si="12"/>
        <v>824.7398400000001</v>
      </c>
      <c r="K105" s="9">
        <f t="shared" si="13"/>
        <v>27.412280701754387</v>
      </c>
      <c r="L105" s="62">
        <f t="shared" si="14"/>
        <v>0</v>
      </c>
      <c r="M105" s="62">
        <f t="shared" si="15"/>
        <v>0</v>
      </c>
      <c r="N105" s="69">
        <f t="shared" si="16"/>
        <v>0</v>
      </c>
    </row>
    <row r="106" spans="1:14" ht="16.5">
      <c r="A106" s="10"/>
      <c r="B106" s="169">
        <v>190</v>
      </c>
      <c r="C106" s="142" t="s">
        <v>5</v>
      </c>
      <c r="D106" s="142">
        <v>256</v>
      </c>
      <c r="E106" s="88"/>
      <c r="F106" s="89">
        <v>0</v>
      </c>
      <c r="G106" s="90">
        <f t="shared" si="11"/>
        <v>0</v>
      </c>
      <c r="H106" s="91"/>
      <c r="I106" s="87">
        <v>1056</v>
      </c>
      <c r="J106" s="92">
        <f t="shared" si="12"/>
        <v>806.412288</v>
      </c>
      <c r="K106" s="9">
        <f t="shared" si="13"/>
        <v>20.55921052631579</v>
      </c>
      <c r="L106" s="62">
        <f t="shared" si="14"/>
        <v>0</v>
      </c>
      <c r="M106" s="62">
        <f t="shared" si="15"/>
        <v>0</v>
      </c>
      <c r="N106" s="69">
        <f t="shared" si="16"/>
        <v>0</v>
      </c>
    </row>
    <row r="107" spans="1:14" ht="16.5">
      <c r="A107" s="10"/>
      <c r="B107" s="169">
        <v>190</v>
      </c>
      <c r="C107" s="142" t="s">
        <v>5</v>
      </c>
      <c r="D107" s="142">
        <v>320</v>
      </c>
      <c r="E107" s="88"/>
      <c r="F107" s="89">
        <v>0</v>
      </c>
      <c r="G107" s="90">
        <f t="shared" si="11"/>
        <v>0</v>
      </c>
      <c r="H107" s="91"/>
      <c r="I107" s="87">
        <v>864</v>
      </c>
      <c r="J107" s="92">
        <f t="shared" si="12"/>
        <v>824.73984</v>
      </c>
      <c r="K107" s="9">
        <f t="shared" si="13"/>
        <v>16.447368421052634</v>
      </c>
      <c r="L107" s="62">
        <f t="shared" si="14"/>
        <v>0</v>
      </c>
      <c r="M107" s="62">
        <f t="shared" si="15"/>
        <v>0</v>
      </c>
      <c r="N107" s="69">
        <f t="shared" si="16"/>
        <v>0</v>
      </c>
    </row>
    <row r="108" spans="1:14" ht="16.5">
      <c r="A108" s="10"/>
      <c r="B108" s="169">
        <v>190</v>
      </c>
      <c r="C108" s="142" t="s">
        <v>5</v>
      </c>
      <c r="D108" s="142">
        <v>384</v>
      </c>
      <c r="E108" s="88"/>
      <c r="F108" s="89">
        <v>0</v>
      </c>
      <c r="G108" s="90">
        <f t="shared" si="11"/>
        <v>0</v>
      </c>
      <c r="H108" s="91"/>
      <c r="I108" s="87">
        <v>720</v>
      </c>
      <c r="J108" s="92">
        <f t="shared" si="12"/>
        <v>824.7398400000001</v>
      </c>
      <c r="K108" s="9">
        <f t="shared" si="13"/>
        <v>13.706140350877194</v>
      </c>
      <c r="L108" s="62">
        <f t="shared" si="14"/>
        <v>0</v>
      </c>
      <c r="M108" s="62">
        <f t="shared" si="15"/>
        <v>0</v>
      </c>
      <c r="N108" s="69">
        <f t="shared" si="16"/>
        <v>0</v>
      </c>
    </row>
    <row r="109" spans="1:14" ht="16.5">
      <c r="A109" s="10"/>
      <c r="B109" s="169">
        <v>190</v>
      </c>
      <c r="C109" s="142" t="s">
        <v>5</v>
      </c>
      <c r="D109" s="142">
        <v>448</v>
      </c>
      <c r="E109" s="88"/>
      <c r="F109" s="89">
        <v>0</v>
      </c>
      <c r="G109" s="90">
        <f t="shared" si="11"/>
        <v>0</v>
      </c>
      <c r="H109" s="91"/>
      <c r="I109" s="87">
        <v>576</v>
      </c>
      <c r="J109" s="92">
        <f t="shared" si="12"/>
        <v>769.7571839999999</v>
      </c>
      <c r="K109" s="9">
        <f t="shared" si="13"/>
        <v>11.74812030075188</v>
      </c>
      <c r="L109" s="62">
        <f t="shared" si="14"/>
        <v>0</v>
      </c>
      <c r="M109" s="62">
        <f t="shared" si="15"/>
        <v>0</v>
      </c>
      <c r="N109" s="69">
        <f t="shared" si="16"/>
        <v>0</v>
      </c>
    </row>
    <row r="110" spans="1:14" ht="16.5">
      <c r="A110" s="10"/>
      <c r="B110" s="173">
        <v>190</v>
      </c>
      <c r="C110" s="142" t="s">
        <v>5</v>
      </c>
      <c r="D110" s="146">
        <v>512</v>
      </c>
      <c r="E110" s="111"/>
      <c r="F110" s="89">
        <v>0</v>
      </c>
      <c r="G110" s="90">
        <f t="shared" si="11"/>
        <v>0</v>
      </c>
      <c r="H110" s="91"/>
      <c r="I110" s="87">
        <v>480</v>
      </c>
      <c r="J110" s="92">
        <f t="shared" si="12"/>
        <v>733.10208</v>
      </c>
      <c r="K110" s="9">
        <f t="shared" si="13"/>
        <v>10.279605263157896</v>
      </c>
      <c r="L110" s="62">
        <f t="shared" si="14"/>
        <v>0</v>
      </c>
      <c r="M110" s="62">
        <f t="shared" si="15"/>
        <v>0</v>
      </c>
      <c r="N110" s="69">
        <f t="shared" si="16"/>
        <v>0</v>
      </c>
    </row>
    <row r="111" spans="1:14" ht="17.25" thickBot="1">
      <c r="A111" s="10"/>
      <c r="B111" s="170">
        <v>190</v>
      </c>
      <c r="C111" s="143" t="s">
        <v>5</v>
      </c>
      <c r="D111" s="143">
        <v>576</v>
      </c>
      <c r="E111" s="94"/>
      <c r="F111" s="95">
        <v>0</v>
      </c>
      <c r="G111" s="96">
        <f t="shared" si="11"/>
        <v>0</v>
      </c>
      <c r="H111" s="97"/>
      <c r="I111" s="93">
        <v>480</v>
      </c>
      <c r="J111" s="98">
        <f t="shared" si="12"/>
        <v>824.73984</v>
      </c>
      <c r="K111" s="9">
        <f t="shared" si="13"/>
        <v>9.137426900584796</v>
      </c>
      <c r="L111" s="62">
        <f t="shared" si="14"/>
        <v>0</v>
      </c>
      <c r="M111" s="62">
        <f t="shared" si="15"/>
        <v>0</v>
      </c>
      <c r="N111" s="69">
        <f t="shared" si="16"/>
        <v>0</v>
      </c>
    </row>
    <row r="112" spans="1:14" ht="16.5">
      <c r="A112" s="10"/>
      <c r="B112" s="168">
        <v>228</v>
      </c>
      <c r="C112" s="141" t="s">
        <v>5</v>
      </c>
      <c r="D112" s="141">
        <v>256</v>
      </c>
      <c r="E112" s="82"/>
      <c r="F112" s="83">
        <v>0</v>
      </c>
      <c r="G112" s="84">
        <f t="shared" si="11"/>
        <v>0</v>
      </c>
      <c r="H112" s="85"/>
      <c r="I112" s="81">
        <v>912</v>
      </c>
      <c r="J112" s="86">
        <f t="shared" si="12"/>
        <v>835.7363712</v>
      </c>
      <c r="K112" s="9">
        <f t="shared" si="13"/>
        <v>17.13267543859649</v>
      </c>
      <c r="L112" s="62">
        <f t="shared" si="14"/>
        <v>0</v>
      </c>
      <c r="M112" s="62">
        <f t="shared" si="15"/>
        <v>0</v>
      </c>
      <c r="N112" s="69">
        <f t="shared" si="16"/>
        <v>0</v>
      </c>
    </row>
    <row r="113" spans="1:14" ht="16.5">
      <c r="A113" s="10"/>
      <c r="B113" s="169">
        <v>228</v>
      </c>
      <c r="C113" s="142" t="s">
        <v>5</v>
      </c>
      <c r="D113" s="142">
        <v>320</v>
      </c>
      <c r="E113" s="88"/>
      <c r="F113" s="89">
        <v>0</v>
      </c>
      <c r="G113" s="90">
        <f t="shared" si="11"/>
        <v>0</v>
      </c>
      <c r="H113" s="91"/>
      <c r="I113" s="87">
        <v>720</v>
      </c>
      <c r="J113" s="92">
        <f t="shared" si="12"/>
        <v>824.7398400000001</v>
      </c>
      <c r="K113" s="9">
        <f t="shared" si="13"/>
        <v>13.706140350877192</v>
      </c>
      <c r="L113" s="62">
        <f t="shared" si="14"/>
        <v>0</v>
      </c>
      <c r="M113" s="62">
        <f t="shared" si="15"/>
        <v>0</v>
      </c>
      <c r="N113" s="69">
        <f t="shared" si="16"/>
        <v>0</v>
      </c>
    </row>
    <row r="114" spans="1:14" ht="16.5">
      <c r="A114" s="10"/>
      <c r="B114" s="169">
        <v>228</v>
      </c>
      <c r="C114" s="142" t="s">
        <v>5</v>
      </c>
      <c r="D114" s="142">
        <v>384</v>
      </c>
      <c r="E114" s="88"/>
      <c r="F114" s="89">
        <v>0</v>
      </c>
      <c r="G114" s="90">
        <f t="shared" si="11"/>
        <v>0</v>
      </c>
      <c r="H114" s="91"/>
      <c r="I114" s="87">
        <v>624</v>
      </c>
      <c r="J114" s="92">
        <f t="shared" si="12"/>
        <v>857.7294336</v>
      </c>
      <c r="K114" s="9">
        <f t="shared" si="13"/>
        <v>11.421783625730994</v>
      </c>
      <c r="L114" s="62">
        <f t="shared" si="14"/>
        <v>0</v>
      </c>
      <c r="M114" s="62">
        <f t="shared" si="15"/>
        <v>0</v>
      </c>
      <c r="N114" s="69">
        <f t="shared" si="16"/>
        <v>0</v>
      </c>
    </row>
    <row r="115" spans="1:14" ht="16.5">
      <c r="A115" s="10"/>
      <c r="B115" s="169">
        <v>228</v>
      </c>
      <c r="C115" s="142" t="s">
        <v>5</v>
      </c>
      <c r="D115" s="142">
        <v>448</v>
      </c>
      <c r="E115" s="88"/>
      <c r="F115" s="89">
        <v>0</v>
      </c>
      <c r="G115" s="90">
        <f t="shared" si="11"/>
        <v>0</v>
      </c>
      <c r="H115" s="91"/>
      <c r="I115" s="87">
        <v>480</v>
      </c>
      <c r="J115" s="92">
        <f t="shared" si="12"/>
        <v>769.7571839999999</v>
      </c>
      <c r="K115" s="9">
        <f t="shared" si="13"/>
        <v>9.790100250626566</v>
      </c>
      <c r="L115" s="62">
        <f t="shared" si="14"/>
        <v>0</v>
      </c>
      <c r="M115" s="62">
        <f t="shared" si="15"/>
        <v>0</v>
      </c>
      <c r="N115" s="69">
        <f t="shared" si="16"/>
        <v>0</v>
      </c>
    </row>
    <row r="116" spans="1:14" ht="16.5">
      <c r="A116" s="10"/>
      <c r="B116" s="169">
        <v>228</v>
      </c>
      <c r="C116" s="142" t="s">
        <v>5</v>
      </c>
      <c r="D116" s="142">
        <v>512</v>
      </c>
      <c r="E116" s="88"/>
      <c r="F116" s="89">
        <v>0</v>
      </c>
      <c r="G116" s="90">
        <f t="shared" si="11"/>
        <v>0</v>
      </c>
      <c r="H116" s="91"/>
      <c r="I116" s="87">
        <v>432</v>
      </c>
      <c r="J116" s="92">
        <f t="shared" si="12"/>
        <v>791.7502463999999</v>
      </c>
      <c r="K116" s="9">
        <f t="shared" si="13"/>
        <v>8.566337719298245</v>
      </c>
      <c r="L116" s="62">
        <f t="shared" si="14"/>
        <v>0</v>
      </c>
      <c r="M116" s="62">
        <f t="shared" si="15"/>
        <v>0</v>
      </c>
      <c r="N116" s="69">
        <f t="shared" si="16"/>
        <v>0</v>
      </c>
    </row>
    <row r="117" spans="1:14" ht="17.25" thickBot="1">
      <c r="A117" s="10"/>
      <c r="B117" s="172">
        <v>228</v>
      </c>
      <c r="C117" s="145" t="s">
        <v>5</v>
      </c>
      <c r="D117" s="145">
        <v>576</v>
      </c>
      <c r="E117" s="106"/>
      <c r="F117" s="107">
        <v>0</v>
      </c>
      <c r="G117" s="108">
        <f t="shared" si="11"/>
        <v>0</v>
      </c>
      <c r="H117" s="109"/>
      <c r="I117" s="105">
        <v>384</v>
      </c>
      <c r="J117" s="110">
        <f t="shared" si="12"/>
        <v>791.7502463999999</v>
      </c>
      <c r="K117" s="9">
        <f t="shared" si="13"/>
        <v>7.614522417153996</v>
      </c>
      <c r="L117" s="62">
        <f t="shared" si="14"/>
        <v>0</v>
      </c>
      <c r="M117" s="62">
        <f t="shared" si="15"/>
        <v>0</v>
      </c>
      <c r="N117" s="69">
        <f t="shared" si="16"/>
        <v>0</v>
      </c>
    </row>
    <row r="118" spans="1:14" ht="16.5">
      <c r="A118" s="10"/>
      <c r="B118" s="171">
        <v>266</v>
      </c>
      <c r="C118" s="144" t="s">
        <v>5</v>
      </c>
      <c r="D118" s="144">
        <v>320</v>
      </c>
      <c r="E118" s="100"/>
      <c r="F118" s="101">
        <v>0</v>
      </c>
      <c r="G118" s="102">
        <f t="shared" si="11"/>
        <v>0</v>
      </c>
      <c r="H118" s="103"/>
      <c r="I118" s="99">
        <v>576</v>
      </c>
      <c r="J118" s="104">
        <f t="shared" si="12"/>
        <v>769.7571839999999</v>
      </c>
      <c r="K118" s="9">
        <f t="shared" si="13"/>
        <v>11.74812030075188</v>
      </c>
      <c r="L118" s="62">
        <f t="shared" si="14"/>
        <v>0</v>
      </c>
      <c r="M118" s="62">
        <f t="shared" si="15"/>
        <v>0</v>
      </c>
      <c r="N118" s="69">
        <f t="shared" si="16"/>
        <v>0</v>
      </c>
    </row>
    <row r="119" spans="1:14" ht="16.5">
      <c r="A119" s="10"/>
      <c r="B119" s="169">
        <v>266</v>
      </c>
      <c r="C119" s="142" t="s">
        <v>5</v>
      </c>
      <c r="D119" s="142">
        <v>384</v>
      </c>
      <c r="E119" s="88"/>
      <c r="F119" s="89">
        <v>0</v>
      </c>
      <c r="G119" s="90">
        <f t="shared" si="11"/>
        <v>0</v>
      </c>
      <c r="H119" s="91"/>
      <c r="I119" s="87">
        <v>480</v>
      </c>
      <c r="J119" s="92">
        <f t="shared" si="12"/>
        <v>769.7571839999999</v>
      </c>
      <c r="K119" s="9">
        <f t="shared" si="13"/>
        <v>9.790100250626567</v>
      </c>
      <c r="L119" s="62">
        <f t="shared" si="14"/>
        <v>0</v>
      </c>
      <c r="M119" s="62">
        <f t="shared" si="15"/>
        <v>0</v>
      </c>
      <c r="N119" s="69">
        <f t="shared" si="16"/>
        <v>0</v>
      </c>
    </row>
    <row r="120" spans="1:14" ht="17.25" thickBot="1">
      <c r="A120" s="10"/>
      <c r="B120" s="172">
        <v>266</v>
      </c>
      <c r="C120" s="145" t="s">
        <v>5</v>
      </c>
      <c r="D120" s="145">
        <v>448</v>
      </c>
      <c r="E120" s="106"/>
      <c r="F120" s="107">
        <v>0</v>
      </c>
      <c r="G120" s="90">
        <f t="shared" si="11"/>
        <v>0</v>
      </c>
      <c r="H120" s="97"/>
      <c r="I120" s="105">
        <v>384</v>
      </c>
      <c r="J120" s="110">
        <f t="shared" si="12"/>
        <v>718.4400384</v>
      </c>
      <c r="K120" s="9">
        <f t="shared" si="13"/>
        <v>8.391514500537058</v>
      </c>
      <c r="L120" s="62">
        <f t="shared" si="14"/>
        <v>0</v>
      </c>
      <c r="M120" s="62">
        <f t="shared" si="15"/>
        <v>0</v>
      </c>
      <c r="N120" s="69">
        <f t="shared" si="16"/>
        <v>0</v>
      </c>
    </row>
    <row r="121" spans="1:14" ht="16.5">
      <c r="A121" s="10"/>
      <c r="B121" s="168">
        <v>304</v>
      </c>
      <c r="C121" s="141" t="s">
        <v>5</v>
      </c>
      <c r="D121" s="141">
        <v>320</v>
      </c>
      <c r="E121" s="82"/>
      <c r="F121" s="83">
        <v>0</v>
      </c>
      <c r="G121" s="84">
        <f t="shared" si="11"/>
        <v>0</v>
      </c>
      <c r="H121" s="85"/>
      <c r="I121" s="81">
        <v>432</v>
      </c>
      <c r="J121" s="86">
        <f t="shared" si="12"/>
        <v>659.791872</v>
      </c>
      <c r="K121" s="9">
        <f t="shared" si="13"/>
        <v>10.279605263157894</v>
      </c>
      <c r="L121" s="62">
        <f t="shared" si="14"/>
        <v>0</v>
      </c>
      <c r="M121" s="62">
        <f t="shared" si="15"/>
        <v>0</v>
      </c>
      <c r="N121" s="69">
        <f t="shared" si="16"/>
        <v>0</v>
      </c>
    </row>
    <row r="122" spans="1:14" ht="17.25" thickBot="1">
      <c r="A122" s="10"/>
      <c r="B122" s="172">
        <v>304</v>
      </c>
      <c r="C122" s="145" t="s">
        <v>5</v>
      </c>
      <c r="D122" s="145">
        <v>384</v>
      </c>
      <c r="E122" s="106"/>
      <c r="F122" s="107">
        <v>0</v>
      </c>
      <c r="G122" s="108">
        <f t="shared" si="11"/>
        <v>0</v>
      </c>
      <c r="H122" s="109"/>
      <c r="I122" s="105">
        <v>432</v>
      </c>
      <c r="J122" s="110">
        <f t="shared" si="12"/>
        <v>791.7502463999999</v>
      </c>
      <c r="K122" s="150">
        <f t="shared" si="13"/>
        <v>8.566337719298245</v>
      </c>
      <c r="L122" s="151">
        <f t="shared" si="14"/>
        <v>0</v>
      </c>
      <c r="M122" s="151">
        <f t="shared" si="15"/>
        <v>0</v>
      </c>
      <c r="N122" s="152">
        <f t="shared" si="16"/>
        <v>0</v>
      </c>
    </row>
    <row r="123" spans="1:15" ht="16.5">
      <c r="A123" s="10"/>
      <c r="B123" s="174" t="s">
        <v>25</v>
      </c>
      <c r="C123" s="174"/>
      <c r="D123" s="174"/>
      <c r="E123" s="175">
        <f>SUM(E87:E122)</f>
        <v>0</v>
      </c>
      <c r="F123" s="175"/>
      <c r="G123" s="175"/>
      <c r="H123" s="175">
        <f>SUM(H87:H122)</f>
        <v>0</v>
      </c>
      <c r="I123" s="175"/>
      <c r="J123" s="175"/>
      <c r="K123" s="175"/>
      <c r="L123" s="176">
        <f>SUM(L87:L122)</f>
        <v>0</v>
      </c>
      <c r="M123" s="176">
        <f>SUM(M87:M122)</f>
        <v>0</v>
      </c>
      <c r="N123" s="176">
        <f>SUM(N87:N122)</f>
        <v>0</v>
      </c>
      <c r="O123" s="183"/>
    </row>
    <row r="124" spans="6:10" ht="12.75">
      <c r="F124" s="67"/>
      <c r="G124" s="14"/>
      <c r="H124" s="13"/>
      <c r="I124" s="13"/>
      <c r="J124" s="68"/>
    </row>
    <row r="125" ht="12.75"/>
    <row r="126" ht="12.75"/>
  </sheetData>
  <sheetProtection/>
  <protectedRanges>
    <protectedRange sqref="A10:A144" name="Rozstęp5"/>
    <protectedRange sqref="I4:J4" name="Rozstęp4"/>
    <protectedRange sqref="I5:J7" name="Rozstęp2"/>
    <protectedRange sqref="E87:E122 E45:E83 E13:E41 H16:H41 H45:H75 H77:H78 H80:H83 H87:H122" name="Rozstęp1"/>
  </protectedRanges>
  <mergeCells count="12">
    <mergeCell ref="G4:H4"/>
    <mergeCell ref="G5:H5"/>
    <mergeCell ref="G6:H6"/>
    <mergeCell ref="E10:G10"/>
    <mergeCell ref="H10:J10"/>
    <mergeCell ref="G7:H7"/>
    <mergeCell ref="F76:J76"/>
    <mergeCell ref="F79:J79"/>
    <mergeCell ref="N10:N11"/>
    <mergeCell ref="K10:K11"/>
    <mergeCell ref="L10:L11"/>
    <mergeCell ref="M10:M11"/>
  </mergeCells>
  <hyperlinks>
    <hyperlink ref="F3" r:id="rId1" display="grzegorz.murawicz@sodra.pl"/>
    <hyperlink ref="F2" r:id="rId2" display="sebastian.urbaniak@sodra.pl"/>
  </hyperlinks>
  <printOptions/>
  <pageMargins left="0.5905511811023623" right="0.2362204724409449" top="0.3937007874015748" bottom="0.3937007874015748" header="0.5118110236220472" footer="0.5118110236220472"/>
  <pageSetup horizontalDpi="300" verticalDpi="300" orientation="portrait" paperSize="9" r:id="rId6"/>
  <ignoredErrors>
    <ignoredError sqref="N39:N40 L39:M39 L40:M40 L51:M51 L46:M46 N51 N46:N47 L47:M47" formula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Kimmo Köntti</dc:creator>
  <cp:keywords/>
  <dc:description/>
  <cp:lastModifiedBy>Sodra Polska</cp:lastModifiedBy>
  <cp:lastPrinted>2015-01-22T07:58:12Z</cp:lastPrinted>
  <dcterms:created xsi:type="dcterms:W3CDTF">2014-07-09T06:47:57Z</dcterms:created>
  <dcterms:modified xsi:type="dcterms:W3CDTF">2022-06-13T09:08:13Z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